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firstSheet="1" activeTab="3"/>
  </bookViews>
  <sheets>
    <sheet name="Entwurf" sheetId="1" r:id="rId1"/>
    <sheet name="Wipl 2006" sheetId="2" r:id="rId2"/>
    <sheet name="Wipl 2006 (Übersicht)" sheetId="3" r:id="rId3"/>
    <sheet name="Druckvorlage Fipl 2006-2009" sheetId="4" r:id="rId4"/>
  </sheets>
  <definedNames/>
  <calcPr fullCalcOnLoad="1"/>
</workbook>
</file>

<file path=xl/sharedStrings.xml><?xml version="1.0" encoding="utf-8"?>
<sst xmlns="http://schemas.openxmlformats.org/spreadsheetml/2006/main" count="1625" uniqueCount="497">
  <si>
    <t>A  Erfolgsplan</t>
  </si>
  <si>
    <t>I   Erträge</t>
  </si>
  <si>
    <t>lfd. Nr.</t>
  </si>
  <si>
    <t>Bezeichnung</t>
  </si>
  <si>
    <t>1</t>
  </si>
  <si>
    <t>Umsatzerlöse</t>
  </si>
  <si>
    <t>1.1</t>
  </si>
  <si>
    <t>Benutzungsgebühren</t>
  </si>
  <si>
    <t>1.1.1</t>
  </si>
  <si>
    <t>1.1.2</t>
  </si>
  <si>
    <t>1.1.3</t>
  </si>
  <si>
    <t>1.1.4</t>
  </si>
  <si>
    <t>Gebühren aus der Anlieferung von Drittmengen</t>
  </si>
  <si>
    <t>1.1.5</t>
  </si>
  <si>
    <t>1.1.6</t>
  </si>
  <si>
    <t>Grüngutsammelstelle RWG Leese</t>
  </si>
  <si>
    <t>1.1.7</t>
  </si>
  <si>
    <t>dezentrale landwirtschaftliche Verwertung</t>
  </si>
  <si>
    <t>1.1.8</t>
  </si>
  <si>
    <t>Entsorgung BZA/SFG</t>
  </si>
  <si>
    <t>1.1.9</t>
  </si>
  <si>
    <t>Entsorgung Kühlgeräte</t>
  </si>
  <si>
    <t>1.1.10</t>
  </si>
  <si>
    <t>1.1.11</t>
  </si>
  <si>
    <t>1.2</t>
  </si>
  <si>
    <t>Verkaufserlöse</t>
  </si>
  <si>
    <t>1.2.1</t>
  </si>
  <si>
    <t>Blechschrottverkäufe/Akkuverwertung</t>
  </si>
  <si>
    <t>1.2.2</t>
  </si>
  <si>
    <t>Deponiegaslieferung</t>
  </si>
  <si>
    <t>1.3.</t>
  </si>
  <si>
    <t>Papier/Pappe</t>
  </si>
  <si>
    <t>2.</t>
  </si>
  <si>
    <t>Sonstige betriebliche Erträge</t>
  </si>
  <si>
    <t>2.1.</t>
  </si>
  <si>
    <t>Übrige Erträge</t>
  </si>
  <si>
    <t>2.1.1.</t>
  </si>
  <si>
    <t>Gebühren f. Unterlag. Verding.verh.</t>
  </si>
  <si>
    <t>2.1.2.</t>
  </si>
  <si>
    <t>Verwaltungskosten</t>
  </si>
  <si>
    <t>2.1.3</t>
  </si>
  <si>
    <t>Mahnkostenerstattungen</t>
  </si>
  <si>
    <t>2.1.4</t>
  </si>
  <si>
    <t>Säumniszuschläge</t>
  </si>
  <si>
    <t>2</t>
  </si>
  <si>
    <t>Erstattungen, Rückvergütungen</t>
  </si>
  <si>
    <t>2.1</t>
  </si>
  <si>
    <t>von privaten Unternehmen</t>
  </si>
  <si>
    <t>2.2</t>
  </si>
  <si>
    <t>übrige Bereiche</t>
  </si>
  <si>
    <t>2.3.</t>
  </si>
  <si>
    <t>Erträge aus Auflösg. v. Sonderposten</t>
  </si>
  <si>
    <t>2.4.</t>
  </si>
  <si>
    <t>Sonstige ordentliche Erträge</t>
  </si>
  <si>
    <t>2.4.1.</t>
  </si>
  <si>
    <t>Vermietung und Verpachtung</t>
  </si>
  <si>
    <t>2.4.2.</t>
  </si>
  <si>
    <t>Übrige ordentliche Erträge</t>
  </si>
  <si>
    <t>2.4.3.</t>
  </si>
  <si>
    <t>Buß-und Verwarnungsgelder</t>
  </si>
  <si>
    <t>(eigener Wirkungskreis)</t>
  </si>
  <si>
    <t>2.4.4.</t>
  </si>
  <si>
    <t>Zahlungen für Schadensfälle</t>
  </si>
  <si>
    <t>2.4.5</t>
  </si>
  <si>
    <t>außerordentliche Erträge</t>
  </si>
  <si>
    <t>2.4.6</t>
  </si>
  <si>
    <t>periodenfremde Erträge</t>
  </si>
  <si>
    <t>8.</t>
  </si>
  <si>
    <t>Sonstige Zinsen und ähnliche Erträge</t>
  </si>
  <si>
    <t>Entnahme Ausgleichsrücklage</t>
  </si>
  <si>
    <t>Gewinnvortrag</t>
  </si>
  <si>
    <t>12.</t>
  </si>
  <si>
    <t>Jahresverlust</t>
  </si>
  <si>
    <t>Gesamterträge des Erfolgsplanes</t>
  </si>
  <si>
    <t>II  Aufwendungen</t>
  </si>
  <si>
    <t xml:space="preserve">3. </t>
  </si>
  <si>
    <t>Matrialaufwand</t>
  </si>
  <si>
    <t>3.1.</t>
  </si>
  <si>
    <t>Aufwendungen f. Roh-,Hilfs- und</t>
  </si>
  <si>
    <t>Betriebsstoffe u. bezogene Waren</t>
  </si>
  <si>
    <t>Mechanische Vorbehandlungsanlage</t>
  </si>
  <si>
    <t>Kläranlage</t>
  </si>
  <si>
    <t>Betrieb Deponie allgemein</t>
  </si>
  <si>
    <t xml:space="preserve">Umschlagsplatz Altdeponie Loccum </t>
  </si>
  <si>
    <t>Strom</t>
  </si>
  <si>
    <t>Gas</t>
  </si>
  <si>
    <t>Wasser</t>
  </si>
  <si>
    <t>Öl</t>
  </si>
  <si>
    <t>Treibstoff</t>
  </si>
  <si>
    <t>3.2.</t>
  </si>
  <si>
    <t>Aufwendungen f. bezogene Leistungen</t>
  </si>
  <si>
    <t>Gestellung von Machinen, Containern u.s.w.</t>
  </si>
  <si>
    <t>Gestellung von Fremdpersonal</t>
  </si>
  <si>
    <t>allgemein</t>
  </si>
  <si>
    <t>Umschlagsplatz Altdeponie Loccum</t>
  </si>
  <si>
    <t>Entsorgungskosten</t>
  </si>
  <si>
    <t>Einsammlung widerrechtlicher Ablagerungen</t>
  </si>
  <si>
    <t>Altpapiereinsammlung</t>
  </si>
  <si>
    <t>Verwertung Grüngut</t>
  </si>
  <si>
    <t>Verwertung Bauschutt</t>
  </si>
  <si>
    <t>Entsorgung Sondermüll</t>
  </si>
  <si>
    <t>Entsorgung von Kühlgeräten</t>
  </si>
  <si>
    <t>Altreifenverwertung</t>
  </si>
  <si>
    <t>Abfallentsorgung in Drittanlagen</t>
  </si>
  <si>
    <t xml:space="preserve">4. </t>
  </si>
  <si>
    <t>Personalaufwand</t>
  </si>
  <si>
    <t>4.1.</t>
  </si>
  <si>
    <t>4.2.</t>
  </si>
  <si>
    <t>Soziale Abgaben und Aufwendungen</t>
  </si>
  <si>
    <t>4.2.3</t>
  </si>
  <si>
    <t>Gesundheitsvorsorge</t>
  </si>
  <si>
    <t>5.</t>
  </si>
  <si>
    <t>Abschreibungen</t>
  </si>
  <si>
    <t>5.1.</t>
  </si>
  <si>
    <t>Abschreibungen und Zuführungen</t>
  </si>
  <si>
    <t>zu Wertberichtigungen</t>
  </si>
  <si>
    <t>6.</t>
  </si>
  <si>
    <t>Aufwendungen f. Deponienachsorge</t>
  </si>
  <si>
    <t>6.1.</t>
  </si>
  <si>
    <t>6.2.</t>
  </si>
  <si>
    <t>Rückstellung gem. § 12 NAbfG Loccum</t>
  </si>
  <si>
    <t>6.3.</t>
  </si>
  <si>
    <t>7.</t>
  </si>
  <si>
    <t>Sonstige betriebliche Aufwendungen</t>
  </si>
  <si>
    <t>7.1.</t>
  </si>
  <si>
    <t>Wirtschaftsbedarf</t>
  </si>
  <si>
    <t>7.1.1.</t>
  </si>
  <si>
    <t>Bekleidung Platzwärter</t>
  </si>
  <si>
    <t>7.2.</t>
  </si>
  <si>
    <t>Verwaltungsbedarf</t>
  </si>
  <si>
    <t>7.2.1.</t>
  </si>
  <si>
    <t>Allgemein</t>
  </si>
  <si>
    <t>7.2.2.</t>
  </si>
  <si>
    <t>Öffentlichkeitsarbeit</t>
  </si>
  <si>
    <t>7.3.</t>
  </si>
  <si>
    <t>Aufwendungen für zentrale Dienstleistungen</t>
  </si>
  <si>
    <t>7.3.1.</t>
  </si>
  <si>
    <t>an Gemeinden</t>
  </si>
  <si>
    <t>7.3.2.</t>
  </si>
  <si>
    <t>an öff. wirtsch. Unternehmen</t>
  </si>
  <si>
    <t>7.3.3.</t>
  </si>
  <si>
    <t>an Träger</t>
  </si>
  <si>
    <t>7.4.</t>
  </si>
  <si>
    <t>Versicherungen</t>
  </si>
  <si>
    <t>7.5.</t>
  </si>
  <si>
    <t>Sonstige ordentliche Aufwendungen</t>
  </si>
  <si>
    <t>7.5.1</t>
  </si>
  <si>
    <t>7.5.1.1</t>
  </si>
  <si>
    <t>Aufw. f. bezogene Waren</t>
  </si>
  <si>
    <t>7.5.1.2</t>
  </si>
  <si>
    <t>Aufw. f. bezogene Leistungen</t>
  </si>
  <si>
    <t>7.5.1.3</t>
  </si>
  <si>
    <t>Erstellung Abfallkalender</t>
  </si>
  <si>
    <t>7.5.2</t>
  </si>
  <si>
    <t>Aufw. aus d. übl. Abschr. auf Forderungen</t>
  </si>
  <si>
    <t>7.5.3</t>
  </si>
  <si>
    <t>Mieten und Pachten</t>
  </si>
  <si>
    <t>Übrige ordentliche Aufwendungen</t>
  </si>
  <si>
    <t>Telefonkosten/Porto</t>
  </si>
  <si>
    <t xml:space="preserve">Altdeponie Loccum </t>
  </si>
  <si>
    <t>Repräsentationskosten</t>
  </si>
  <si>
    <t>sonstige ordentliche Aufwendungen</t>
  </si>
  <si>
    <t>außerordentliche Aufwendungen</t>
  </si>
  <si>
    <t>9.</t>
  </si>
  <si>
    <t>Zinsen und ähnliche Aufwendungen</t>
  </si>
  <si>
    <t>9.1.</t>
  </si>
  <si>
    <t>an Kreditmarkt</t>
  </si>
  <si>
    <t>9.2.</t>
  </si>
  <si>
    <t>11.</t>
  </si>
  <si>
    <t>Sonstige Steuern</t>
  </si>
  <si>
    <t>Verlustvortrag</t>
  </si>
  <si>
    <t>Jahresgewinn</t>
  </si>
  <si>
    <t>Zuführung zur Ausgleichsrücklage</t>
  </si>
  <si>
    <t>16</t>
  </si>
  <si>
    <t>Bilanzgewinn</t>
  </si>
  <si>
    <t>Gesamtaufwendungen des Erfolgsplanes</t>
  </si>
  <si>
    <t>Berechnung Überschüsse</t>
  </si>
  <si>
    <t>Erträge ohne Verlust</t>
  </si>
  <si>
    <t>Aufwendungen ohne Gewinn</t>
  </si>
  <si>
    <t>B  Vermögensplan</t>
  </si>
  <si>
    <t>I  Einnahmen</t>
  </si>
  <si>
    <t>Zuwendungen des Trägers</t>
  </si>
  <si>
    <t xml:space="preserve">Entnahmen aus Rücklagen und </t>
  </si>
  <si>
    <t>Rückstellungen</t>
  </si>
  <si>
    <t>Ausgleichsrücklage</t>
  </si>
  <si>
    <t>3</t>
  </si>
  <si>
    <t>Einnahmen aus Abschreibungen</t>
  </si>
  <si>
    <t>4</t>
  </si>
  <si>
    <t>Einnahmen aus dem Abgang von</t>
  </si>
  <si>
    <t>Anlagevermögen</t>
  </si>
  <si>
    <t>4.1</t>
  </si>
  <si>
    <t>Grundstücke</t>
  </si>
  <si>
    <t>5</t>
  </si>
  <si>
    <t>Kreditaufnahme</t>
  </si>
  <si>
    <t>5.1</t>
  </si>
  <si>
    <t>von Kreditmarkt</t>
  </si>
  <si>
    <t>5.2</t>
  </si>
  <si>
    <t>von Träger</t>
  </si>
  <si>
    <t>Einnahmen ohne Entnahmen aus Rücklagen</t>
  </si>
  <si>
    <t>Gesamteinnahmen Vermögensplan</t>
  </si>
  <si>
    <t>II Ausgaben</t>
  </si>
  <si>
    <t>Zuführung zu Rücklagen</t>
  </si>
  <si>
    <t>Zuführung zu Rückstellungen</t>
  </si>
  <si>
    <t>Zentraldeponie Krähe</t>
  </si>
  <si>
    <t>Rückführung</t>
  </si>
  <si>
    <t>§ 12 NAbfG</t>
  </si>
  <si>
    <t>Zuweisungen/Zuschüsse an Dritte</t>
  </si>
  <si>
    <t>Sachinvestitionen</t>
  </si>
  <si>
    <t>Erwerb von Grundstücken</t>
  </si>
  <si>
    <t>4.2</t>
  </si>
  <si>
    <t>Baumaßnahmen (Kaufpreis)</t>
  </si>
  <si>
    <t>Altdeponie Loccum</t>
  </si>
  <si>
    <t>Rekultivierung von Deponien</t>
  </si>
  <si>
    <t>4.4.1</t>
  </si>
  <si>
    <t>4.5</t>
  </si>
  <si>
    <t>Deponienachsorgekosten</t>
  </si>
  <si>
    <t>4.5.1</t>
  </si>
  <si>
    <t>4.5.2</t>
  </si>
  <si>
    <t>4.5.3</t>
  </si>
  <si>
    <t>Kredittilgung</t>
  </si>
  <si>
    <t>Gesamtausgaben des Vermögensplanes</t>
  </si>
  <si>
    <t>Über/Unterdeckung</t>
  </si>
  <si>
    <t>Ausgaben</t>
  </si>
  <si>
    <t>Differenz</t>
  </si>
  <si>
    <t>2.1.1</t>
  </si>
  <si>
    <t>2.1.2</t>
  </si>
  <si>
    <t>ZD Nienburg</t>
  </si>
  <si>
    <t>Rückstellung für ZD Nienburg</t>
  </si>
  <si>
    <t>Aufw. aus der übl. Abschr. auf Forderungen</t>
  </si>
  <si>
    <t>7.5.4</t>
  </si>
  <si>
    <t>Bekanntmachungen/Verwaltungskosten</t>
  </si>
  <si>
    <t>Rückstellung ZD Nienburg</t>
  </si>
  <si>
    <t>Blechschrottverkäufe</t>
  </si>
  <si>
    <t>Mahnkostenerstattung</t>
  </si>
  <si>
    <t>Betrieb Deponie</t>
  </si>
  <si>
    <t>Betrieb Abfallwirtschaft</t>
  </si>
  <si>
    <t>A</t>
  </si>
  <si>
    <t>Erfolgsplan</t>
  </si>
  <si>
    <t>Nr.</t>
  </si>
  <si>
    <t>1.</t>
  </si>
  <si>
    <t xml:space="preserve">2. </t>
  </si>
  <si>
    <t>3.</t>
  </si>
  <si>
    <t>Materialaufwand</t>
  </si>
  <si>
    <t>3.1</t>
  </si>
  <si>
    <t>Aufwendungen für Roh-, Hilfs- und Betriebs-</t>
  </si>
  <si>
    <t>stoffe und für bezogene Waren</t>
  </si>
  <si>
    <t>3.2</t>
  </si>
  <si>
    <t>soziale Abgaben</t>
  </si>
  <si>
    <t xml:space="preserve">5. </t>
  </si>
  <si>
    <t>10.</t>
  </si>
  <si>
    <t>Ergebnisse der gewöhnlichen Geschäfttätigkeit</t>
  </si>
  <si>
    <t>Nachrichtlich:</t>
  </si>
  <si>
    <t>Ansatz 2005</t>
  </si>
  <si>
    <t>2.2.1</t>
  </si>
  <si>
    <t>2.2.2</t>
  </si>
  <si>
    <t>2.2.3</t>
  </si>
  <si>
    <t>2.5</t>
  </si>
  <si>
    <t>Deponie Bassum-Wedehorn (AWG)</t>
  </si>
  <si>
    <t>Post- und Bankgebühren</t>
  </si>
  <si>
    <t>landwirtschaftl. Verwertung dezentrale Plätze</t>
  </si>
  <si>
    <t>landwirtschaftl. Verwertung zentrale Plätze</t>
  </si>
  <si>
    <t>2.3</t>
  </si>
  <si>
    <t>2.3.1</t>
  </si>
  <si>
    <t>2.3.2</t>
  </si>
  <si>
    <t>2.3.3</t>
  </si>
  <si>
    <t>2.4.7</t>
  </si>
  <si>
    <t>2.4.4</t>
  </si>
  <si>
    <t>2.4.3</t>
  </si>
  <si>
    <t>Erträge aus dem Abgang von Anlagevermögen</t>
  </si>
  <si>
    <t>Verluste aus dem Abgang von Anlagevermögen</t>
  </si>
  <si>
    <t>7.5.5</t>
  </si>
  <si>
    <t>Erträge aus der Auflösung von Rückstellungen</t>
  </si>
  <si>
    <t>2.4.8</t>
  </si>
  <si>
    <t>Ansatz 2006</t>
  </si>
  <si>
    <t>Jahresergebnis</t>
  </si>
  <si>
    <t>Plätze f. Bau- und Gartenabfälle</t>
  </si>
  <si>
    <t>Rückstellung gem. § 12 NAbfG BAD</t>
  </si>
  <si>
    <t>Zentraldeponie Nienburg</t>
  </si>
  <si>
    <t>Einnahmen aus Anlieferungen</t>
  </si>
  <si>
    <t>ZD Nienburg (unbar)</t>
  </si>
  <si>
    <t>ZD Nienburg (bar)</t>
  </si>
  <si>
    <t>1.1.12</t>
  </si>
  <si>
    <t>1.1.13</t>
  </si>
  <si>
    <t>1.1.14</t>
  </si>
  <si>
    <t>1.1.15</t>
  </si>
  <si>
    <t>1.1.16</t>
  </si>
  <si>
    <t>Sonderabfall</t>
  </si>
  <si>
    <t>7.3.3.1</t>
  </si>
  <si>
    <t>7.3.3.2</t>
  </si>
  <si>
    <t>7.3.3.3</t>
  </si>
  <si>
    <t>an Labor</t>
  </si>
  <si>
    <t>3.2.3.1</t>
  </si>
  <si>
    <t>3.2.3.2</t>
  </si>
  <si>
    <t>3.2.3.3</t>
  </si>
  <si>
    <t>3.2.1.1</t>
  </si>
  <si>
    <t>3.2.1.2</t>
  </si>
  <si>
    <t>3.2.1.3</t>
  </si>
  <si>
    <t>3.2.1.4</t>
  </si>
  <si>
    <t>3.2.1.5</t>
  </si>
  <si>
    <t>3.2.2.1</t>
  </si>
  <si>
    <t>3.2.2.2</t>
  </si>
  <si>
    <t>3.2.2.3</t>
  </si>
  <si>
    <t>3.1.1.1</t>
  </si>
  <si>
    <t>3.1.1</t>
  </si>
  <si>
    <t>3.1.1.2</t>
  </si>
  <si>
    <t>3.1.1.3</t>
  </si>
  <si>
    <t>3.2.1</t>
  </si>
  <si>
    <t>3.1.2</t>
  </si>
  <si>
    <t>3.1.3</t>
  </si>
  <si>
    <t>3.1.4</t>
  </si>
  <si>
    <t>3.1.5</t>
  </si>
  <si>
    <t>3.1.6</t>
  </si>
  <si>
    <t>3.1.7</t>
  </si>
  <si>
    <t>3.1.8</t>
  </si>
  <si>
    <t>3.2.4</t>
  </si>
  <si>
    <t>3.2.2</t>
  </si>
  <si>
    <t>3.2.3</t>
  </si>
  <si>
    <t>2.4.1</t>
  </si>
  <si>
    <t>2.4.2</t>
  </si>
  <si>
    <t>2.4</t>
  </si>
  <si>
    <t>1.3</t>
  </si>
  <si>
    <t>4.2.1</t>
  </si>
  <si>
    <t>4.2.2</t>
  </si>
  <si>
    <t>höherw. Kompostierung/landw. Verw. (RWG Leese)</t>
  </si>
  <si>
    <t>Ansatz 2007</t>
  </si>
  <si>
    <t>Grund- und Leerungsgebühren</t>
  </si>
  <si>
    <t>Behandlung des Jahresergebnisses</t>
  </si>
  <si>
    <t>4.3</t>
  </si>
  <si>
    <t>5.3</t>
  </si>
  <si>
    <t>Wertstoffsammelplätze</t>
  </si>
  <si>
    <t>Bauabfalldeponien</t>
  </si>
  <si>
    <t>Entnahme aus der Gebührenausgleichsrücklage</t>
  </si>
  <si>
    <t>7.5.4.1</t>
  </si>
  <si>
    <t>7.5.4.2</t>
  </si>
  <si>
    <t>7.5.4.3</t>
  </si>
  <si>
    <t>7.5.4.4</t>
  </si>
  <si>
    <t>7.5.4.5</t>
  </si>
  <si>
    <t>7.5.4.6</t>
  </si>
  <si>
    <t>7.5.4.7</t>
  </si>
  <si>
    <t>7.5.4.8</t>
  </si>
  <si>
    <t>Umschlagplatz RWG Leese (Restmüll)</t>
  </si>
  <si>
    <t>1.1.17</t>
  </si>
  <si>
    <t>Ansatz 2008</t>
  </si>
  <si>
    <t>Bedarfsabfuhren UB/Großbehälter</t>
  </si>
  <si>
    <t>1.1.18</t>
  </si>
  <si>
    <t>Umschlagplatz AD Loccum</t>
  </si>
  <si>
    <t>Bedarfsabfuhren</t>
  </si>
  <si>
    <t>Wertstoffsammelplätze (unbar)</t>
  </si>
  <si>
    <t>Wertstoffsammelplätze (bar)</t>
  </si>
  <si>
    <t>Umschlagplatz CPE Liebenau</t>
  </si>
  <si>
    <t>Telefonkosten (DFÜ/Raum 170)</t>
  </si>
  <si>
    <t>geringwertige Wirtschaftsgüter</t>
  </si>
  <si>
    <t>4.4</t>
  </si>
  <si>
    <t>4.6</t>
  </si>
  <si>
    <t>7.5.3.1</t>
  </si>
  <si>
    <t>Pacht für Wertstoffsammelplätze</t>
  </si>
  <si>
    <t>7.5.3.2</t>
  </si>
  <si>
    <t>Pacht für DSD-Standplätze</t>
  </si>
  <si>
    <t>2.2.</t>
  </si>
  <si>
    <t>von der Duale System Deutschland AG (DSD AG)</t>
  </si>
  <si>
    <t>Gestellung von Maschinen, Containern u.s.w.</t>
  </si>
  <si>
    <t>7.5.4.9</t>
  </si>
  <si>
    <t>Beistellsäcke (bar)</t>
  </si>
  <si>
    <t>Beistellsäcke (unbar)</t>
  </si>
  <si>
    <t>Gebühren Rücklastschriften</t>
  </si>
  <si>
    <t>Herrichtung/Unterhaltung DSD-Standplätze</t>
  </si>
  <si>
    <t>Ansatz 2009</t>
  </si>
  <si>
    <t>3.2.4.1</t>
  </si>
  <si>
    <t>3.2.4.2</t>
  </si>
  <si>
    <t>3.2.4.3</t>
  </si>
  <si>
    <t>3.2.4.4</t>
  </si>
  <si>
    <t>3.2.4.5</t>
  </si>
  <si>
    <t>3.2.4.6</t>
  </si>
  <si>
    <t>3.2.4.7</t>
  </si>
  <si>
    <t>3.2.4.8</t>
  </si>
  <si>
    <t>3.2.4.9</t>
  </si>
  <si>
    <t>3.2.4.10</t>
  </si>
  <si>
    <t>3.2.4.11</t>
  </si>
  <si>
    <t>Erlös aus dem Nicht-DSD-Anteil</t>
  </si>
  <si>
    <t>2.4.9</t>
  </si>
  <si>
    <t>sonstige betriebliche Erträge</t>
  </si>
  <si>
    <t>Software</t>
  </si>
  <si>
    <t>bauliche Anlagen auf eigenen Grundstücken</t>
  </si>
  <si>
    <t>4.3.1</t>
  </si>
  <si>
    <t>Gebäude EZ Nienburg</t>
  </si>
  <si>
    <t>4.3.2</t>
  </si>
  <si>
    <t>Eingangsbereich EZ Nienburg</t>
  </si>
  <si>
    <t>4.3.3</t>
  </si>
  <si>
    <t>Allgemein EZ Nienburg</t>
  </si>
  <si>
    <t>4.3.4</t>
  </si>
  <si>
    <t>bauliche Anlagen auf fremden Grundstücken</t>
  </si>
  <si>
    <t>technische Anlagen auf eigenen Grundstücken</t>
  </si>
  <si>
    <t>Maschinen</t>
  </si>
  <si>
    <t>Deponiebereich</t>
  </si>
  <si>
    <t>Sickerwasserkläranlage</t>
  </si>
  <si>
    <t>4.5.4</t>
  </si>
  <si>
    <t>Betriebsbereich</t>
  </si>
  <si>
    <t>4.5.5</t>
  </si>
  <si>
    <t>Fuhrpark</t>
  </si>
  <si>
    <t>4.7</t>
  </si>
  <si>
    <t>Betriebs- und Geschäftsausstattung</t>
  </si>
  <si>
    <t>4.7.1</t>
  </si>
  <si>
    <t>Werkzeuge</t>
  </si>
  <si>
    <t>4.7.2</t>
  </si>
  <si>
    <t>Hardware EZ Nienburg</t>
  </si>
  <si>
    <t>4.7.3</t>
  </si>
  <si>
    <t>Hardware Verwaltung</t>
  </si>
  <si>
    <t>4.7.4</t>
  </si>
  <si>
    <t>Büroeinrichtung EZ</t>
  </si>
  <si>
    <t>4.7.5</t>
  </si>
  <si>
    <t>4.7.6</t>
  </si>
  <si>
    <t>Büroeinrichtung Verwaltung</t>
  </si>
  <si>
    <t>technische Betriebsausstattung Verwaltung</t>
  </si>
  <si>
    <t>4.7.7</t>
  </si>
  <si>
    <t>technische Betriebsausstattung EZ</t>
  </si>
  <si>
    <t>4.8</t>
  </si>
  <si>
    <t>4.9</t>
  </si>
  <si>
    <t>4.9.1</t>
  </si>
  <si>
    <t>4.9.2</t>
  </si>
  <si>
    <t>4.9.3</t>
  </si>
  <si>
    <t>4.10</t>
  </si>
  <si>
    <t>4.10.1</t>
  </si>
  <si>
    <t>4.10.2</t>
  </si>
  <si>
    <t>4.10.3</t>
  </si>
  <si>
    <t>Einsammlung Hausmüll/Weihnachtsbäume</t>
  </si>
  <si>
    <t>Einsammlung Sperrmüll</t>
  </si>
  <si>
    <t>Gewerbeabfälle UB/GB (AzB)</t>
  </si>
  <si>
    <t>3.2.4.12</t>
  </si>
  <si>
    <t>3.2.4.13</t>
  </si>
  <si>
    <t>4.1.1</t>
  </si>
  <si>
    <t>Löhne Arbeiter</t>
  </si>
  <si>
    <t>4.1.2</t>
  </si>
  <si>
    <t>Gehälter Angestellte</t>
  </si>
  <si>
    <t>Dienstbezüge</t>
  </si>
  <si>
    <t>Beiträge zu Versorgungskassen für Arbeiter</t>
  </si>
  <si>
    <t>Beiträge zu Versorgungskassen für Angestellte</t>
  </si>
  <si>
    <t>Beiträge zur gestzl. SozialV für Arbeiter</t>
  </si>
  <si>
    <t>Beiträge zur gestzl. SozialV für Angestellte</t>
  </si>
  <si>
    <t>4.2.4</t>
  </si>
  <si>
    <t>4.2.5</t>
  </si>
  <si>
    <t>7.3.3.4</t>
  </si>
  <si>
    <t>Gemeinkosten Arbeiter</t>
  </si>
  <si>
    <t>Gemeinkosten Angestellte</t>
  </si>
  <si>
    <t>Erlöse Groß-/Umleerbehälter AzV</t>
  </si>
  <si>
    <t>1.1.19</t>
  </si>
  <si>
    <t>1.1.20</t>
  </si>
  <si>
    <t>Erlöse aus der Anlieferung von AzV</t>
  </si>
  <si>
    <t>2.4.10</t>
  </si>
  <si>
    <t>betriebliche Erträge aus Kundenforderungen</t>
  </si>
  <si>
    <t>MHW Bremen Abfälle zur Beseitigung (ANO)</t>
  </si>
  <si>
    <t>MHW Bremen Abfälle zur Verwertung (ANO)</t>
  </si>
  <si>
    <t>7.3.3.5</t>
  </si>
  <si>
    <t>7.3.3.6</t>
  </si>
  <si>
    <t>für Betrieb Abfallwirtschaft</t>
  </si>
  <si>
    <t>für Betrieb gewerblicher Art (DSD)</t>
  </si>
  <si>
    <t>für Betrieb gewerblicher Art (AzV)</t>
  </si>
  <si>
    <t>Entsorgung widerrechtlicher Ablagerungen DSD</t>
  </si>
  <si>
    <t>Änderungsdienst Restmülltonne</t>
  </si>
  <si>
    <t>Änderungsdienst Papiertonne</t>
  </si>
  <si>
    <t>Gewerbeabfälle UB/GB (AzV)</t>
  </si>
  <si>
    <t>3.2.4.7.1</t>
  </si>
  <si>
    <t>3.2.4.7.2</t>
  </si>
  <si>
    <t>3.2.4.7.3</t>
  </si>
  <si>
    <t>3.2.4.14</t>
  </si>
  <si>
    <t xml:space="preserve">Post- und Bankgebühren Betrieb gewerblicher Art </t>
  </si>
  <si>
    <t>Wartung/sonstige Dienstleistungen Software</t>
  </si>
  <si>
    <t>Ansatz 2010</t>
  </si>
  <si>
    <t>Wirtschaftsplan 2006</t>
  </si>
  <si>
    <t>Rechnung 2004</t>
  </si>
  <si>
    <t>3.2.5.15.1</t>
  </si>
  <si>
    <t>3.2.5.16</t>
  </si>
  <si>
    <t>DSD-Standplätze</t>
  </si>
  <si>
    <t>3.2.5.15.2</t>
  </si>
  <si>
    <t>3.2.5.15.3</t>
  </si>
  <si>
    <t>Rückstellung DSD-Standplätze</t>
  </si>
  <si>
    <t>höherw. Kompostierung/landw. Verwertung RWG</t>
  </si>
  <si>
    <t>1.1.21</t>
  </si>
  <si>
    <t>3.2.4.15</t>
  </si>
  <si>
    <t>3.2.5.16.1</t>
  </si>
  <si>
    <t>3.2.5.16.2</t>
  </si>
  <si>
    <t>3.2.5.16.3</t>
  </si>
  <si>
    <t>3.2.5.17</t>
  </si>
  <si>
    <t>Prüfungs- und Beratungskosten</t>
  </si>
  <si>
    <t>Prüfungs- und Beratungskosten BGA</t>
  </si>
  <si>
    <t>7.5.4.4.1</t>
  </si>
  <si>
    <t>7.5.4.4.2</t>
  </si>
  <si>
    <t>7.5.4.4.3</t>
  </si>
  <si>
    <t>7.5.4.4.4</t>
  </si>
  <si>
    <t>7.5.4.4.5</t>
  </si>
  <si>
    <t>7.5.4.4.6</t>
  </si>
  <si>
    <t>7.5.4.10</t>
  </si>
  <si>
    <t>Einsammlung Sperrmüll/Elektronikschrott</t>
  </si>
  <si>
    <t>Sperrmüll/Elektronikschrott Gebührenbescheide</t>
  </si>
  <si>
    <t>1.1.22</t>
  </si>
  <si>
    <t>manuelle Buchung Grund- und Leerungsgebühren</t>
  </si>
  <si>
    <t>Umschlagplatz ECA, Hoya und Uchte</t>
  </si>
  <si>
    <t>Entsorgung Kühlgeräte (Holsystem)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</si>
</sst>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#,##0.0"/>
    <numFmt numFmtId="174" formatCode="0.0"/>
    <numFmt numFmtId="175" formatCode="#,##0.00\ &quot;€&quot;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i/>
      <sz val="8"/>
      <name val="Arial"/>
      <family val="0"/>
    </font>
    <font>
      <i/>
      <sz val="8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i/>
      <u val="single"/>
      <sz val="9"/>
      <name val="Arial"/>
      <family val="2"/>
    </font>
    <font>
      <b/>
      <i/>
      <sz val="9"/>
      <name val="Arial"/>
      <family val="2"/>
    </font>
    <font>
      <b/>
      <i/>
      <u val="double"/>
      <sz val="9"/>
      <name val="Arial"/>
      <family val="2"/>
    </font>
    <font>
      <u val="single"/>
      <sz val="8"/>
      <name val="Arial"/>
      <family val="2"/>
    </font>
    <font>
      <b/>
      <sz val="18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4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49" fontId="6" fillId="0" borderId="0" xfId="0" applyNumberFormat="1" applyFont="1" applyAlignment="1" quotePrefix="1">
      <alignment horizontal="left"/>
    </xf>
    <xf numFmtId="4" fontId="6" fillId="0" borderId="0" xfId="0" applyNumberFormat="1" applyFont="1" applyAlignment="1">
      <alignment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 quotePrefix="1">
      <alignment horizontal="right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9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 quotePrefix="1">
      <alignment horizontal="left"/>
    </xf>
    <xf numFmtId="4" fontId="6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1" fillId="0" borderId="0" xfId="0" applyFont="1" applyAlignment="1">
      <alignment/>
    </xf>
    <xf numFmtId="4" fontId="11" fillId="0" borderId="0" xfId="0" applyNumberFormat="1" applyFont="1" applyAlignment="1">
      <alignment/>
    </xf>
    <xf numFmtId="4" fontId="7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4" fontId="5" fillId="0" borderId="1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9" fontId="7" fillId="0" borderId="0" xfId="0" applyNumberFormat="1" applyFont="1" applyAlignment="1" quotePrefix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49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9" fontId="5" fillId="0" borderId="1" xfId="0" applyNumberFormat="1" applyFont="1" applyBorder="1" applyAlignment="1" quotePrefix="1">
      <alignment horizontal="left"/>
    </xf>
    <xf numFmtId="0" fontId="0" fillId="0" borderId="1" xfId="0" applyBorder="1" applyAlignment="1">
      <alignment/>
    </xf>
    <xf numFmtId="4" fontId="8" fillId="0" borderId="0" xfId="0" applyNumberFormat="1" applyFont="1" applyBorder="1" applyAlignment="1">
      <alignment/>
    </xf>
    <xf numFmtId="49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 quotePrefix="1">
      <alignment horizontal="center" vertical="top"/>
    </xf>
    <xf numFmtId="4" fontId="4" fillId="0" borderId="0" xfId="0" applyNumberFormat="1" applyFont="1" applyAlignment="1">
      <alignment vertical="top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4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4" fontId="1" fillId="0" borderId="0" xfId="0" applyNumberFormat="1" applyFont="1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" fontId="7" fillId="0" borderId="0" xfId="0" applyNumberFormat="1" applyFont="1" applyAlignment="1" quotePrefix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4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7"/>
  <sheetViews>
    <sheetView workbookViewId="0" topLeftCell="A1">
      <pane ySplit="5" topLeftCell="BM108" activePane="bottomLeft" state="frozen"/>
      <selection pane="topLeft" activeCell="A1" sqref="A1"/>
      <selection pane="bottomLeft" activeCell="B121" sqref="B121"/>
    </sheetView>
  </sheetViews>
  <sheetFormatPr defaultColWidth="11.421875" defaultRowHeight="12.75"/>
  <cols>
    <col min="1" max="1" width="8.421875" style="14" customWidth="1"/>
    <col min="2" max="2" width="36.8515625" style="2" customWidth="1"/>
    <col min="3" max="5" width="12.28125" style="2" bestFit="1" customWidth="1"/>
    <col min="6" max="8" width="12.28125" style="2" customWidth="1"/>
    <col min="9" max="16384" width="11.421875" style="2" customWidth="1"/>
  </cols>
  <sheetData>
    <row r="1" ht="12">
      <c r="A1" s="58" t="s">
        <v>0</v>
      </c>
    </row>
    <row r="3" ht="12">
      <c r="A3" s="3" t="s">
        <v>1</v>
      </c>
    </row>
    <row r="5" spans="1:8" s="4" customFormat="1" ht="12">
      <c r="A5" s="3" t="s">
        <v>2</v>
      </c>
      <c r="B5" s="61" t="s">
        <v>3</v>
      </c>
      <c r="C5" s="60" t="s">
        <v>252</v>
      </c>
      <c r="D5" s="60" t="s">
        <v>273</v>
      </c>
      <c r="E5" s="60" t="s">
        <v>324</v>
      </c>
      <c r="F5" s="60" t="s">
        <v>342</v>
      </c>
      <c r="G5" s="60" t="s">
        <v>366</v>
      </c>
      <c r="H5" s="60" t="s">
        <v>466</v>
      </c>
    </row>
    <row r="7" spans="1:8" ht="12">
      <c r="A7" s="3" t="s">
        <v>4</v>
      </c>
      <c r="B7" s="4" t="s">
        <v>5</v>
      </c>
      <c r="C7" s="4">
        <f aca="true" t="shared" si="0" ref="C7:H7">SUM(C9:C36)</f>
        <v>11520100</v>
      </c>
      <c r="D7" s="4">
        <f t="shared" si="0"/>
        <v>11550600</v>
      </c>
      <c r="E7" s="4">
        <f t="shared" si="0"/>
        <v>11540600</v>
      </c>
      <c r="F7" s="4">
        <f t="shared" si="0"/>
        <v>11530600</v>
      </c>
      <c r="G7" s="4">
        <f t="shared" si="0"/>
        <v>11520600</v>
      </c>
      <c r="H7" s="4">
        <f t="shared" si="0"/>
        <v>11520600</v>
      </c>
    </row>
    <row r="8" spans="1:2" ht="11.25">
      <c r="A8" s="6" t="s">
        <v>6</v>
      </c>
      <c r="B8" s="7" t="s">
        <v>7</v>
      </c>
    </row>
    <row r="9" spans="1:8" ht="11.25">
      <c r="A9" s="8" t="s">
        <v>8</v>
      </c>
      <c r="B9" s="2" t="s">
        <v>325</v>
      </c>
      <c r="C9" s="2">
        <v>9720000</v>
      </c>
      <c r="D9" s="2">
        <v>9715000</v>
      </c>
      <c r="E9" s="2">
        <v>9715000</v>
      </c>
      <c r="F9" s="2">
        <v>9715000</v>
      </c>
      <c r="G9" s="2">
        <v>9715000</v>
      </c>
      <c r="H9" s="2">
        <v>9715000</v>
      </c>
    </row>
    <row r="10" spans="1:8" ht="11.25">
      <c r="A10" s="8" t="s">
        <v>9</v>
      </c>
      <c r="B10" s="2" t="s">
        <v>494</v>
      </c>
      <c r="C10" s="2">
        <v>0</v>
      </c>
      <c r="D10" s="2">
        <v>5000</v>
      </c>
      <c r="E10" s="2">
        <v>5000</v>
      </c>
      <c r="F10" s="2">
        <v>5000</v>
      </c>
      <c r="G10" s="2">
        <v>5000</v>
      </c>
      <c r="H10" s="2">
        <v>5000</v>
      </c>
    </row>
    <row r="11" spans="1:8" ht="11.25">
      <c r="A11" s="8" t="s">
        <v>10</v>
      </c>
      <c r="B11" s="2" t="s">
        <v>443</v>
      </c>
      <c r="C11" s="2">
        <v>60000</v>
      </c>
      <c r="D11" s="2">
        <v>60000</v>
      </c>
      <c r="E11" s="2">
        <v>60000</v>
      </c>
      <c r="F11" s="2">
        <v>60000</v>
      </c>
      <c r="G11" s="2">
        <v>60000</v>
      </c>
      <c r="H11" s="2">
        <v>60000</v>
      </c>
    </row>
    <row r="12" spans="1:8" ht="11.25">
      <c r="A12" s="8" t="s">
        <v>11</v>
      </c>
      <c r="B12" s="2" t="s">
        <v>363</v>
      </c>
      <c r="C12" s="2">
        <v>1800</v>
      </c>
      <c r="D12" s="2">
        <v>1800</v>
      </c>
      <c r="E12" s="2">
        <v>1800</v>
      </c>
      <c r="F12" s="2">
        <v>1800</v>
      </c>
      <c r="G12" s="2">
        <v>1800</v>
      </c>
      <c r="H12" s="2">
        <v>1800</v>
      </c>
    </row>
    <row r="13" spans="1:8" ht="11.25">
      <c r="A13" s="8" t="s">
        <v>13</v>
      </c>
      <c r="B13" s="2" t="s">
        <v>362</v>
      </c>
      <c r="C13" s="2">
        <v>1800</v>
      </c>
      <c r="D13" s="2">
        <v>1800</v>
      </c>
      <c r="E13" s="2">
        <v>1800</v>
      </c>
      <c r="F13" s="2">
        <v>1800</v>
      </c>
      <c r="G13" s="2">
        <v>1800</v>
      </c>
      <c r="H13" s="2">
        <v>1800</v>
      </c>
    </row>
    <row r="14" spans="1:8" ht="11.25">
      <c r="A14" s="8" t="s">
        <v>14</v>
      </c>
      <c r="B14" s="2" t="s">
        <v>343</v>
      </c>
      <c r="C14" s="2">
        <v>35000</v>
      </c>
      <c r="D14" s="2">
        <v>35000</v>
      </c>
      <c r="E14" s="2">
        <v>35000</v>
      </c>
      <c r="F14" s="2">
        <v>35000</v>
      </c>
      <c r="G14" s="2">
        <v>35000</v>
      </c>
      <c r="H14" s="2">
        <v>35000</v>
      </c>
    </row>
    <row r="15" spans="1:2" ht="11.25">
      <c r="A15" s="8"/>
      <c r="B15" s="2" t="s">
        <v>278</v>
      </c>
    </row>
    <row r="16" spans="1:8" ht="11.25">
      <c r="A16" s="8" t="s">
        <v>16</v>
      </c>
      <c r="B16" s="2" t="s">
        <v>279</v>
      </c>
      <c r="C16" s="2">
        <v>460000</v>
      </c>
      <c r="D16" s="2">
        <v>460000</v>
      </c>
      <c r="E16" s="2">
        <v>460000</v>
      </c>
      <c r="F16" s="2">
        <v>460000</v>
      </c>
      <c r="G16" s="2">
        <v>450000</v>
      </c>
      <c r="H16" s="2">
        <v>450000</v>
      </c>
    </row>
    <row r="17" spans="1:8" ht="11.25">
      <c r="A17" s="8" t="s">
        <v>18</v>
      </c>
      <c r="B17" s="2" t="s">
        <v>280</v>
      </c>
      <c r="C17" s="2">
        <v>310000</v>
      </c>
      <c r="D17" s="2">
        <v>310000</v>
      </c>
      <c r="E17" s="2">
        <v>310000</v>
      </c>
      <c r="F17" s="2">
        <v>310000</v>
      </c>
      <c r="G17" s="2">
        <v>310000</v>
      </c>
      <c r="H17" s="2">
        <v>310000</v>
      </c>
    </row>
    <row r="18" spans="1:8" ht="11.25">
      <c r="A18" s="8" t="s">
        <v>20</v>
      </c>
      <c r="B18" s="2" t="s">
        <v>446</v>
      </c>
      <c r="C18" s="2">
        <v>1000</v>
      </c>
      <c r="D18" s="2">
        <v>20000</v>
      </c>
      <c r="E18" s="2">
        <v>20000</v>
      </c>
      <c r="F18" s="2">
        <v>20000</v>
      </c>
      <c r="G18" s="2">
        <v>20000</v>
      </c>
      <c r="H18" s="2">
        <v>20000</v>
      </c>
    </row>
    <row r="19" spans="1:8" ht="11.25">
      <c r="A19" s="8" t="s">
        <v>22</v>
      </c>
      <c r="B19" s="10" t="s">
        <v>12</v>
      </c>
      <c r="C19" s="2">
        <v>450000</v>
      </c>
      <c r="D19" s="2">
        <v>500000</v>
      </c>
      <c r="E19" s="2">
        <v>500000</v>
      </c>
      <c r="F19" s="2">
        <v>500000</v>
      </c>
      <c r="G19" s="2">
        <v>500000</v>
      </c>
      <c r="H19" s="2">
        <v>500000</v>
      </c>
    </row>
    <row r="20" spans="1:8" ht="11.25">
      <c r="A20" s="8" t="s">
        <v>23</v>
      </c>
      <c r="B20" s="29" t="s">
        <v>347</v>
      </c>
      <c r="C20" s="2">
        <v>25000</v>
      </c>
      <c r="D20" s="2">
        <v>10000</v>
      </c>
      <c r="E20" s="2">
        <v>10000</v>
      </c>
      <c r="F20" s="2">
        <v>10000</v>
      </c>
      <c r="G20" s="2">
        <v>10000</v>
      </c>
      <c r="H20" s="2">
        <v>10000</v>
      </c>
    </row>
    <row r="21" spans="1:8" ht="11.25">
      <c r="A21" s="8" t="s">
        <v>281</v>
      </c>
      <c r="B21" s="29" t="s">
        <v>348</v>
      </c>
      <c r="C21" s="2">
        <v>60000</v>
      </c>
      <c r="D21" s="2">
        <v>50000</v>
      </c>
      <c r="E21" s="2">
        <v>50000</v>
      </c>
      <c r="F21" s="2">
        <v>50000</v>
      </c>
      <c r="G21" s="2">
        <v>50000</v>
      </c>
      <c r="H21" s="2">
        <v>50000</v>
      </c>
    </row>
    <row r="22" spans="1:8" ht="11.25">
      <c r="A22" s="8" t="s">
        <v>282</v>
      </c>
      <c r="B22" s="29" t="s">
        <v>349</v>
      </c>
      <c r="C22" s="2">
        <v>5000</v>
      </c>
      <c r="D22" s="2">
        <v>5000</v>
      </c>
      <c r="E22" s="2">
        <v>5000</v>
      </c>
      <c r="F22" s="2">
        <v>5000</v>
      </c>
      <c r="G22" s="2">
        <v>5000</v>
      </c>
      <c r="H22" s="2">
        <v>5000</v>
      </c>
    </row>
    <row r="23" spans="1:8" ht="11.25">
      <c r="A23" s="8" t="s">
        <v>283</v>
      </c>
      <c r="B23" s="29" t="s">
        <v>345</v>
      </c>
      <c r="C23" s="2">
        <v>20000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1.25">
      <c r="A24" s="8" t="s">
        <v>284</v>
      </c>
      <c r="B24" s="29" t="s">
        <v>340</v>
      </c>
      <c r="C24" s="2">
        <v>85000</v>
      </c>
      <c r="D24" s="2">
        <v>100000</v>
      </c>
      <c r="E24" s="2">
        <v>100000</v>
      </c>
      <c r="F24" s="2">
        <v>100000</v>
      </c>
      <c r="G24" s="2">
        <v>100000</v>
      </c>
      <c r="H24" s="2">
        <v>100000</v>
      </c>
    </row>
    <row r="25" spans="1:8" ht="11.25">
      <c r="A25" s="8" t="s">
        <v>285</v>
      </c>
      <c r="B25" s="29" t="s">
        <v>495</v>
      </c>
      <c r="C25" s="2">
        <v>0</v>
      </c>
      <c r="D25" s="2">
        <v>25000</v>
      </c>
      <c r="E25" s="2">
        <v>25000</v>
      </c>
      <c r="F25" s="2">
        <v>25000</v>
      </c>
      <c r="G25" s="2">
        <v>25000</v>
      </c>
      <c r="H25" s="2">
        <v>25000</v>
      </c>
    </row>
    <row r="26" spans="1:8" ht="11.25">
      <c r="A26" s="8" t="s">
        <v>341</v>
      </c>
      <c r="B26" s="29" t="s">
        <v>286</v>
      </c>
      <c r="C26" s="2">
        <v>8000</v>
      </c>
      <c r="D26" s="2">
        <v>8000</v>
      </c>
      <c r="E26" s="2">
        <v>8000</v>
      </c>
      <c r="F26" s="2">
        <v>8000</v>
      </c>
      <c r="G26" s="2">
        <v>8000</v>
      </c>
      <c r="H26" s="2">
        <v>8000</v>
      </c>
    </row>
    <row r="27" spans="1:8" ht="11.25">
      <c r="A27" s="8" t="s">
        <v>344</v>
      </c>
      <c r="B27" s="2" t="s">
        <v>15</v>
      </c>
      <c r="C27" s="2">
        <v>50000</v>
      </c>
      <c r="D27" s="2">
        <v>50000</v>
      </c>
      <c r="E27" s="2">
        <v>50000</v>
      </c>
      <c r="F27" s="2">
        <v>50000</v>
      </c>
      <c r="G27" s="2">
        <v>50000</v>
      </c>
      <c r="H27" s="2">
        <v>50000</v>
      </c>
    </row>
    <row r="28" spans="1:8" ht="11.25">
      <c r="A28" s="8" t="s">
        <v>444</v>
      </c>
      <c r="B28" s="2" t="s">
        <v>17</v>
      </c>
      <c r="C28" s="2">
        <v>12000</v>
      </c>
      <c r="D28" s="2">
        <v>8000</v>
      </c>
      <c r="E28" s="2">
        <v>8000</v>
      </c>
      <c r="F28" s="2">
        <v>8000</v>
      </c>
      <c r="G28" s="2">
        <v>8000</v>
      </c>
      <c r="H28" s="2">
        <v>8000</v>
      </c>
    </row>
    <row r="29" spans="1:8" ht="11.25">
      <c r="A29" s="8" t="s">
        <v>445</v>
      </c>
      <c r="B29" s="2" t="s">
        <v>19</v>
      </c>
      <c r="C29" s="2">
        <v>85000</v>
      </c>
      <c r="D29" s="2">
        <v>60000</v>
      </c>
      <c r="E29" s="2">
        <v>50000</v>
      </c>
      <c r="F29" s="2">
        <v>40000</v>
      </c>
      <c r="G29" s="2">
        <v>40000</v>
      </c>
      <c r="H29" s="2">
        <v>40000</v>
      </c>
    </row>
    <row r="30" spans="1:8" ht="11.25">
      <c r="A30" s="8" t="s">
        <v>476</v>
      </c>
      <c r="B30" s="2" t="s">
        <v>21</v>
      </c>
      <c r="C30" s="2">
        <v>2500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</row>
    <row r="31" spans="1:8" ht="11.25">
      <c r="A31" s="8" t="s">
        <v>493</v>
      </c>
      <c r="B31" s="10" t="s">
        <v>492</v>
      </c>
      <c r="C31" s="2">
        <v>10000</v>
      </c>
      <c r="D31" s="2">
        <v>8000</v>
      </c>
      <c r="E31" s="2">
        <v>8000</v>
      </c>
      <c r="F31" s="2">
        <v>8000</v>
      </c>
      <c r="G31" s="2">
        <v>8000</v>
      </c>
      <c r="H31" s="2">
        <v>8000</v>
      </c>
    </row>
    <row r="32" spans="1:8" ht="12.75">
      <c r="A32" s="6" t="s">
        <v>24</v>
      </c>
      <c r="B32" s="7" t="s">
        <v>25</v>
      </c>
      <c r="C32"/>
      <c r="D32"/>
      <c r="E32"/>
      <c r="F32"/>
      <c r="G32"/>
      <c r="H32"/>
    </row>
    <row r="33" spans="1:8" ht="11.25">
      <c r="A33" s="9" t="s">
        <v>26</v>
      </c>
      <c r="B33" s="10" t="s">
        <v>27</v>
      </c>
      <c r="C33" s="2">
        <v>3000</v>
      </c>
      <c r="D33" s="2">
        <v>3000</v>
      </c>
      <c r="E33" s="2">
        <v>3000</v>
      </c>
      <c r="F33" s="2">
        <v>3000</v>
      </c>
      <c r="G33" s="2">
        <v>3000</v>
      </c>
      <c r="H33" s="2">
        <v>3000</v>
      </c>
    </row>
    <row r="34" spans="1:8" ht="11.25">
      <c r="A34" s="9" t="s">
        <v>28</v>
      </c>
      <c r="B34" s="2" t="s">
        <v>29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</row>
    <row r="35" spans="1:2" ht="11.25">
      <c r="A35" s="11" t="s">
        <v>30</v>
      </c>
      <c r="B35" s="7" t="s">
        <v>378</v>
      </c>
    </row>
    <row r="36" spans="1:8" ht="11.25">
      <c r="A36" s="12"/>
      <c r="B36" s="7" t="s">
        <v>31</v>
      </c>
      <c r="C36" s="2">
        <v>115000</v>
      </c>
      <c r="D36" s="2">
        <v>115000</v>
      </c>
      <c r="E36" s="2">
        <v>115000</v>
      </c>
      <c r="F36" s="2">
        <v>115000</v>
      </c>
      <c r="G36" s="2">
        <v>115000</v>
      </c>
      <c r="H36" s="2">
        <v>115000</v>
      </c>
    </row>
    <row r="37" ht="12.75"/>
    <row r="38" spans="1:8" ht="12">
      <c r="A38" s="3" t="s">
        <v>32</v>
      </c>
      <c r="B38" s="4" t="s">
        <v>33</v>
      </c>
      <c r="C38" s="4">
        <f aca="true" t="shared" si="1" ref="C38:H38">SUM(C40:C60)</f>
        <v>199500</v>
      </c>
      <c r="D38" s="4">
        <f t="shared" si="1"/>
        <v>223500</v>
      </c>
      <c r="E38" s="4">
        <f t="shared" si="1"/>
        <v>131500</v>
      </c>
      <c r="F38" s="4">
        <f t="shared" si="1"/>
        <v>131500</v>
      </c>
      <c r="G38" s="4">
        <f t="shared" si="1"/>
        <v>131500</v>
      </c>
      <c r="H38" s="4">
        <f t="shared" si="1"/>
        <v>131500</v>
      </c>
    </row>
    <row r="39" spans="1:2" ht="11.25">
      <c r="A39" s="11" t="s">
        <v>34</v>
      </c>
      <c r="B39" s="13" t="s">
        <v>35</v>
      </c>
    </row>
    <row r="40" spans="1:8" ht="11.25">
      <c r="A40" s="9" t="s">
        <v>36</v>
      </c>
      <c r="B40" s="10" t="s">
        <v>37</v>
      </c>
      <c r="C40" s="2">
        <v>1000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1.25">
      <c r="A41" s="9" t="s">
        <v>38</v>
      </c>
      <c r="B41" s="2" t="s">
        <v>39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1.25">
      <c r="A42" s="9" t="s">
        <v>40</v>
      </c>
      <c r="B42" s="2" t="s">
        <v>41</v>
      </c>
      <c r="C42" s="2">
        <v>4500</v>
      </c>
      <c r="D42" s="2">
        <v>4500</v>
      </c>
      <c r="E42" s="2">
        <v>4500</v>
      </c>
      <c r="F42" s="2">
        <v>4500</v>
      </c>
      <c r="G42" s="2">
        <v>4500</v>
      </c>
      <c r="H42" s="2">
        <v>4500</v>
      </c>
    </row>
    <row r="43" spans="1:8" ht="11.25">
      <c r="A43" s="9" t="s">
        <v>42</v>
      </c>
      <c r="B43" s="2" t="s">
        <v>43</v>
      </c>
      <c r="C43" s="2">
        <v>4000</v>
      </c>
      <c r="D43" s="2">
        <v>4000</v>
      </c>
      <c r="E43" s="2">
        <v>4000</v>
      </c>
      <c r="F43" s="2">
        <v>4000</v>
      </c>
      <c r="G43" s="2">
        <v>4000</v>
      </c>
      <c r="H43" s="2">
        <v>4000</v>
      </c>
    </row>
    <row r="44" spans="1:2" ht="11.25">
      <c r="A44" s="11" t="s">
        <v>44</v>
      </c>
      <c r="B44" s="13" t="s">
        <v>45</v>
      </c>
    </row>
    <row r="45" spans="1:8" ht="11.25">
      <c r="A45" s="9" t="s">
        <v>46</v>
      </c>
      <c r="B45" s="2" t="s">
        <v>359</v>
      </c>
      <c r="C45" s="2">
        <v>175000</v>
      </c>
      <c r="D45" s="2">
        <v>175000</v>
      </c>
      <c r="E45" s="2">
        <v>120000</v>
      </c>
      <c r="F45" s="2">
        <v>120000</v>
      </c>
      <c r="G45" s="2">
        <v>120000</v>
      </c>
      <c r="H45" s="2">
        <v>120000</v>
      </c>
    </row>
    <row r="46" spans="1:8" ht="11.25">
      <c r="A46" s="9" t="s">
        <v>358</v>
      </c>
      <c r="B46" s="2" t="s">
        <v>47</v>
      </c>
      <c r="C46" s="2">
        <v>1000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1.25">
      <c r="A47" s="9" t="s">
        <v>261</v>
      </c>
      <c r="B47" s="2" t="s">
        <v>49</v>
      </c>
      <c r="C47" s="2">
        <v>9000</v>
      </c>
      <c r="D47" s="2">
        <v>35000</v>
      </c>
      <c r="E47" s="2">
        <v>3000</v>
      </c>
      <c r="F47" s="2">
        <v>3000</v>
      </c>
      <c r="G47" s="2">
        <v>3000</v>
      </c>
      <c r="H47" s="2">
        <v>3000</v>
      </c>
    </row>
    <row r="48" spans="1:8" ht="11.25">
      <c r="A48" s="11" t="s">
        <v>50</v>
      </c>
      <c r="B48" s="7" t="s">
        <v>51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2" ht="11.25">
      <c r="A49" s="11" t="s">
        <v>52</v>
      </c>
      <c r="B49" s="7" t="s">
        <v>53</v>
      </c>
    </row>
    <row r="50" spans="1:8" ht="11.25">
      <c r="A50" s="9" t="s">
        <v>54</v>
      </c>
      <c r="B50" s="2" t="s">
        <v>55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1.25">
      <c r="A51" s="9" t="s">
        <v>56</v>
      </c>
      <c r="B51" s="10" t="s">
        <v>57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2" ht="11.25">
      <c r="A52" s="9" t="s">
        <v>267</v>
      </c>
      <c r="B52" s="2" t="s">
        <v>59</v>
      </c>
    </row>
    <row r="53" spans="2:8" ht="11.25">
      <c r="B53" s="2" t="s">
        <v>60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1.25">
      <c r="A54" s="14" t="s">
        <v>266</v>
      </c>
      <c r="B54" s="2" t="s">
        <v>268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1.25">
      <c r="A55" s="14" t="s">
        <v>63</v>
      </c>
      <c r="B55" s="2" t="s">
        <v>448</v>
      </c>
      <c r="C55" s="2">
        <v>5000</v>
      </c>
      <c r="D55" s="2">
        <v>5000</v>
      </c>
      <c r="E55" s="2">
        <v>0</v>
      </c>
      <c r="F55" s="2">
        <v>0</v>
      </c>
      <c r="G55" s="2">
        <v>0</v>
      </c>
      <c r="H55" s="2">
        <v>0</v>
      </c>
    </row>
    <row r="56" spans="1:8" ht="11.25">
      <c r="A56" s="14" t="s">
        <v>65</v>
      </c>
      <c r="B56" s="2" t="s">
        <v>271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1.25">
      <c r="A57" s="14" t="s">
        <v>265</v>
      </c>
      <c r="B57" s="10" t="s">
        <v>62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1.25">
      <c r="A58" s="14" t="s">
        <v>272</v>
      </c>
      <c r="B58" s="29" t="s">
        <v>380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1.25">
      <c r="A59" s="14" t="s">
        <v>379</v>
      </c>
      <c r="B59" s="10" t="s">
        <v>64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1.25">
      <c r="A60" s="14" t="s">
        <v>447</v>
      </c>
      <c r="B60" s="29" t="s">
        <v>66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2" spans="1:8" s="4" customFormat="1" ht="12">
      <c r="A62" s="15" t="s">
        <v>67</v>
      </c>
      <c r="B62" s="4" t="s">
        <v>68</v>
      </c>
      <c r="C62" s="21">
        <v>30000</v>
      </c>
      <c r="D62" s="21">
        <v>30000</v>
      </c>
      <c r="E62" s="21">
        <v>15000</v>
      </c>
      <c r="F62" s="21">
        <v>15000</v>
      </c>
      <c r="G62" s="21">
        <v>15000</v>
      </c>
      <c r="H62" s="21">
        <v>15000</v>
      </c>
    </row>
    <row r="63" ht="12.75"/>
    <row r="64" spans="1:8" ht="11.25">
      <c r="A64" s="16"/>
      <c r="B64" s="17" t="s">
        <v>69</v>
      </c>
      <c r="C64" s="2">
        <v>5300</v>
      </c>
      <c r="D64" s="2">
        <v>0</v>
      </c>
      <c r="E64" s="2">
        <v>0</v>
      </c>
      <c r="F64" s="2">
        <v>0</v>
      </c>
      <c r="G64" s="2">
        <v>50500</v>
      </c>
      <c r="H64" s="2">
        <v>229700</v>
      </c>
    </row>
    <row r="65" spans="1:8" ht="11.25">
      <c r="A65" s="16"/>
      <c r="B65" s="18" t="s">
        <v>70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</row>
    <row r="67" spans="1:8" s="21" customFormat="1" ht="12">
      <c r="A67" s="20" t="s">
        <v>71</v>
      </c>
      <c r="B67" s="21" t="s">
        <v>72</v>
      </c>
      <c r="C67" s="21">
        <f aca="true" t="shared" si="2" ref="C67:H67">IF(C221&lt;0,-C221-C64,0)</f>
        <v>93100</v>
      </c>
      <c r="D67" s="21">
        <f t="shared" si="2"/>
        <v>182400</v>
      </c>
      <c r="E67" s="21">
        <f t="shared" si="2"/>
        <v>0</v>
      </c>
      <c r="F67" s="21">
        <f t="shared" si="2"/>
        <v>0</v>
      </c>
      <c r="G67" s="21">
        <f t="shared" si="2"/>
        <v>0</v>
      </c>
      <c r="H67" s="21">
        <f t="shared" si="2"/>
        <v>0</v>
      </c>
    </row>
    <row r="68" spans="1:8" ht="12.75">
      <c r="A68" s="8"/>
      <c r="C68"/>
      <c r="D68"/>
      <c r="E68"/>
      <c r="F68"/>
      <c r="G68"/>
      <c r="H68"/>
    </row>
    <row r="69" spans="1:8" s="23" customFormat="1" ht="12">
      <c r="A69" s="3" t="s">
        <v>73</v>
      </c>
      <c r="B69" s="4"/>
      <c r="C69" s="22">
        <f aca="true" t="shared" si="3" ref="C69:H69">SUM(C67+C64+C62+C38+C7)</f>
        <v>11848000</v>
      </c>
      <c r="D69" s="22">
        <f t="shared" si="3"/>
        <v>11986500</v>
      </c>
      <c r="E69" s="22">
        <f t="shared" si="3"/>
        <v>11687100</v>
      </c>
      <c r="F69" s="22">
        <f t="shared" si="3"/>
        <v>11677100</v>
      </c>
      <c r="G69" s="22">
        <f t="shared" si="3"/>
        <v>11717600</v>
      </c>
      <c r="H69" s="22">
        <f t="shared" si="3"/>
        <v>11896800</v>
      </c>
    </row>
    <row r="70" ht="12.75"/>
    <row r="71" ht="12.75"/>
    <row r="72" spans="1:2" ht="11.25">
      <c r="A72" s="16"/>
      <c r="B72" s="18"/>
    </row>
    <row r="74" s="23" customFormat="1" ht="12">
      <c r="A74" s="1" t="s">
        <v>0</v>
      </c>
    </row>
    <row r="76" s="23" customFormat="1" ht="12">
      <c r="A76" s="24" t="s">
        <v>74</v>
      </c>
    </row>
    <row r="78" spans="1:8" s="23" customFormat="1" ht="12">
      <c r="A78" s="3" t="s">
        <v>2</v>
      </c>
      <c r="B78" s="61" t="s">
        <v>3</v>
      </c>
      <c r="C78" s="60" t="s">
        <v>252</v>
      </c>
      <c r="D78" s="60" t="s">
        <v>273</v>
      </c>
      <c r="E78" s="60" t="s">
        <v>324</v>
      </c>
      <c r="F78" s="60" t="s">
        <v>342</v>
      </c>
      <c r="G78" s="60" t="s">
        <v>366</v>
      </c>
      <c r="H78" s="60" t="s">
        <v>466</v>
      </c>
    </row>
    <row r="80" spans="1:8" ht="12">
      <c r="A80" s="25" t="s">
        <v>75</v>
      </c>
      <c r="B80" s="26" t="s">
        <v>76</v>
      </c>
      <c r="C80" s="27">
        <f aca="true" t="shared" si="4" ref="C80:H80">SUM(C84:C135)</f>
        <v>8833800</v>
      </c>
      <c r="D80" s="27">
        <f t="shared" si="4"/>
        <v>9234300</v>
      </c>
      <c r="E80" s="27">
        <f t="shared" si="4"/>
        <v>9675300</v>
      </c>
      <c r="F80" s="27">
        <f t="shared" si="4"/>
        <v>9844300</v>
      </c>
      <c r="G80" s="27">
        <f t="shared" si="4"/>
        <v>10029300</v>
      </c>
      <c r="H80" s="27">
        <f t="shared" si="4"/>
        <v>10199300</v>
      </c>
    </row>
    <row r="81" spans="1:8" ht="12.75">
      <c r="A81" s="11" t="s">
        <v>77</v>
      </c>
      <c r="B81" s="13" t="s">
        <v>78</v>
      </c>
      <c r="C81"/>
      <c r="D81"/>
      <c r="E81"/>
      <c r="F81"/>
      <c r="G81"/>
      <c r="H81"/>
    </row>
    <row r="82" spans="1:2" ht="11.25">
      <c r="A82" s="11"/>
      <c r="B82" s="13" t="s">
        <v>79</v>
      </c>
    </row>
    <row r="83" spans="1:2" ht="11.25">
      <c r="A83" s="28" t="s">
        <v>303</v>
      </c>
      <c r="B83" s="17" t="s">
        <v>226</v>
      </c>
    </row>
    <row r="84" spans="1:8" ht="11.25">
      <c r="A84" s="30" t="s">
        <v>302</v>
      </c>
      <c r="B84" s="2" t="s">
        <v>80</v>
      </c>
      <c r="C84" s="2">
        <v>8000</v>
      </c>
      <c r="D84" s="2">
        <v>8000</v>
      </c>
      <c r="E84" s="2">
        <v>8000</v>
      </c>
      <c r="F84" s="2">
        <v>8000</v>
      </c>
      <c r="G84" s="2">
        <v>8000</v>
      </c>
      <c r="H84" s="2">
        <v>8000</v>
      </c>
    </row>
    <row r="85" spans="1:8" ht="11.25">
      <c r="A85" s="28" t="s">
        <v>304</v>
      </c>
      <c r="B85" s="2" t="s">
        <v>81</v>
      </c>
      <c r="C85" s="2">
        <v>10000</v>
      </c>
      <c r="D85" s="2">
        <v>20000</v>
      </c>
      <c r="E85" s="2">
        <v>20000</v>
      </c>
      <c r="F85" s="2">
        <v>0</v>
      </c>
      <c r="G85" s="2">
        <v>0</v>
      </c>
      <c r="H85" s="2">
        <v>0</v>
      </c>
    </row>
    <row r="86" spans="1:8" ht="11.25">
      <c r="A86" s="28" t="s">
        <v>305</v>
      </c>
      <c r="B86" s="10" t="s">
        <v>82</v>
      </c>
      <c r="C86" s="2">
        <v>5000</v>
      </c>
      <c r="D86" s="2">
        <v>5000</v>
      </c>
      <c r="E86" s="2">
        <v>5000</v>
      </c>
      <c r="F86" s="2">
        <v>5000</v>
      </c>
      <c r="G86" s="2">
        <v>5000</v>
      </c>
      <c r="H86" s="2">
        <v>5000</v>
      </c>
    </row>
    <row r="87" spans="1:8" ht="11.25">
      <c r="A87" s="28" t="s">
        <v>307</v>
      </c>
      <c r="B87" s="2" t="s">
        <v>329</v>
      </c>
      <c r="C87" s="2">
        <v>300</v>
      </c>
      <c r="D87" s="2">
        <v>300</v>
      </c>
      <c r="E87" s="2">
        <v>300</v>
      </c>
      <c r="F87" s="2">
        <v>300</v>
      </c>
      <c r="G87" s="2">
        <v>300</v>
      </c>
      <c r="H87" s="2">
        <v>300</v>
      </c>
    </row>
    <row r="88" spans="1:8" ht="11.25">
      <c r="A88" s="28" t="s">
        <v>308</v>
      </c>
      <c r="B88" s="10" t="s">
        <v>83</v>
      </c>
      <c r="C88" s="2">
        <v>500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1.25">
      <c r="A89" s="28" t="s">
        <v>309</v>
      </c>
      <c r="B89" s="40" t="s">
        <v>84</v>
      </c>
      <c r="C89" s="2">
        <v>60000</v>
      </c>
      <c r="D89" s="2">
        <v>65000</v>
      </c>
      <c r="E89" s="2">
        <v>65000</v>
      </c>
      <c r="F89" s="2">
        <v>65000</v>
      </c>
      <c r="G89" s="2">
        <v>65000</v>
      </c>
      <c r="H89" s="2">
        <v>65000</v>
      </c>
    </row>
    <row r="90" spans="1:8" ht="11.25">
      <c r="A90" s="28" t="s">
        <v>310</v>
      </c>
      <c r="B90" s="40" t="s">
        <v>85</v>
      </c>
      <c r="C90" s="2">
        <v>500</v>
      </c>
      <c r="D90" s="2">
        <v>500</v>
      </c>
      <c r="E90" s="2">
        <v>500</v>
      </c>
      <c r="F90" s="2">
        <v>500</v>
      </c>
      <c r="G90" s="2">
        <v>500</v>
      </c>
      <c r="H90" s="2">
        <v>500</v>
      </c>
    </row>
    <row r="91" spans="1:8" ht="11.25">
      <c r="A91" s="28" t="s">
        <v>311</v>
      </c>
      <c r="B91" s="2" t="s">
        <v>86</v>
      </c>
      <c r="C91" s="2">
        <v>2000</v>
      </c>
      <c r="D91" s="2">
        <v>1000</v>
      </c>
      <c r="E91" s="2">
        <v>1000</v>
      </c>
      <c r="F91" s="2">
        <v>1000</v>
      </c>
      <c r="G91" s="2">
        <v>1000</v>
      </c>
      <c r="H91" s="2">
        <v>1000</v>
      </c>
    </row>
    <row r="92" spans="1:8" ht="11.25">
      <c r="A92" s="28" t="s">
        <v>312</v>
      </c>
      <c r="B92" s="2" t="s">
        <v>87</v>
      </c>
      <c r="C92" s="2">
        <v>1500</v>
      </c>
      <c r="D92" s="2">
        <v>1500</v>
      </c>
      <c r="E92" s="2">
        <v>1500</v>
      </c>
      <c r="F92" s="2">
        <v>1500</v>
      </c>
      <c r="G92" s="2">
        <v>1500</v>
      </c>
      <c r="H92" s="2">
        <v>1500</v>
      </c>
    </row>
    <row r="93" spans="1:8" ht="11.25">
      <c r="A93" s="28" t="s">
        <v>313</v>
      </c>
      <c r="B93" s="2" t="s">
        <v>88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2" s="7" customFormat="1" ht="10.5">
      <c r="A94" s="11" t="s">
        <v>89</v>
      </c>
      <c r="B94" s="32" t="s">
        <v>90</v>
      </c>
    </row>
    <row r="95" spans="1:2" ht="11.25">
      <c r="A95" s="16" t="s">
        <v>306</v>
      </c>
      <c r="B95" s="17" t="s">
        <v>226</v>
      </c>
    </row>
    <row r="96" spans="1:8" ht="11.25">
      <c r="A96" s="28" t="s">
        <v>294</v>
      </c>
      <c r="B96" s="2" t="s">
        <v>80</v>
      </c>
      <c r="C96" s="2">
        <v>80000</v>
      </c>
      <c r="D96" s="2">
        <v>100000</v>
      </c>
      <c r="E96" s="2">
        <v>100000</v>
      </c>
      <c r="F96" s="2">
        <v>100000</v>
      </c>
      <c r="G96" s="2">
        <v>100000</v>
      </c>
      <c r="H96" s="2">
        <v>100000</v>
      </c>
    </row>
    <row r="97" spans="1:8" ht="11.25">
      <c r="A97" s="28" t="s">
        <v>295</v>
      </c>
      <c r="B97" s="2" t="s">
        <v>81</v>
      </c>
      <c r="C97" s="2">
        <v>40000</v>
      </c>
      <c r="D97" s="2">
        <v>40000</v>
      </c>
      <c r="E97" s="2">
        <v>40000</v>
      </c>
      <c r="F97" s="2">
        <v>40000</v>
      </c>
      <c r="G97" s="2">
        <v>40000</v>
      </c>
      <c r="H97" s="2">
        <v>40000</v>
      </c>
    </row>
    <row r="98" spans="1:8" ht="11.25">
      <c r="A98" s="28" t="s">
        <v>296</v>
      </c>
      <c r="B98" s="2" t="s">
        <v>360</v>
      </c>
      <c r="C98" s="2">
        <v>200000</v>
      </c>
      <c r="D98" s="2">
        <v>200000</v>
      </c>
      <c r="E98" s="2">
        <v>200000</v>
      </c>
      <c r="F98" s="2">
        <v>200000</v>
      </c>
      <c r="G98" s="2">
        <v>200000</v>
      </c>
      <c r="H98" s="2">
        <v>200000</v>
      </c>
    </row>
    <row r="99" spans="1:8" ht="11.25">
      <c r="A99" s="28" t="s">
        <v>297</v>
      </c>
      <c r="B99" s="2" t="s">
        <v>92</v>
      </c>
      <c r="C99" s="2">
        <v>40000</v>
      </c>
      <c r="D99" s="2">
        <v>40000</v>
      </c>
      <c r="E99" s="2">
        <v>40000</v>
      </c>
      <c r="F99" s="2">
        <v>40000</v>
      </c>
      <c r="G99" s="2">
        <v>40000</v>
      </c>
      <c r="H99" s="2">
        <v>40000</v>
      </c>
    </row>
    <row r="100" spans="1:8" ht="11.25">
      <c r="A100" s="28" t="s">
        <v>298</v>
      </c>
      <c r="B100" s="10" t="s">
        <v>82</v>
      </c>
      <c r="C100" s="2">
        <v>40000</v>
      </c>
      <c r="D100" s="2">
        <v>40000</v>
      </c>
      <c r="E100" s="2">
        <v>40000</v>
      </c>
      <c r="F100" s="2">
        <v>40000</v>
      </c>
      <c r="G100" s="2">
        <v>40000</v>
      </c>
      <c r="H100" s="2">
        <v>40000</v>
      </c>
    </row>
    <row r="101" spans="1:8" ht="12.75">
      <c r="A101" s="16" t="s">
        <v>315</v>
      </c>
      <c r="B101" s="18" t="s">
        <v>329</v>
      </c>
      <c r="C101"/>
      <c r="D101"/>
      <c r="E101"/>
      <c r="F101"/>
      <c r="G101"/>
      <c r="H101"/>
    </row>
    <row r="102" spans="1:8" ht="11.25">
      <c r="A102" s="28" t="s">
        <v>299</v>
      </c>
      <c r="B102" s="2" t="s">
        <v>360</v>
      </c>
      <c r="C102" s="2">
        <v>5000</v>
      </c>
      <c r="D102" s="2">
        <v>5000</v>
      </c>
      <c r="E102" s="2">
        <v>5000</v>
      </c>
      <c r="F102" s="2">
        <v>5000</v>
      </c>
      <c r="G102" s="2">
        <v>5000</v>
      </c>
      <c r="H102" s="2">
        <v>5000</v>
      </c>
    </row>
    <row r="103" spans="1:8" ht="11.25">
      <c r="A103" s="28" t="s">
        <v>300</v>
      </c>
      <c r="B103" s="2" t="s">
        <v>92</v>
      </c>
      <c r="C103" s="2">
        <v>25000</v>
      </c>
      <c r="D103" s="2">
        <v>25000</v>
      </c>
      <c r="E103" s="2">
        <v>25000</v>
      </c>
      <c r="F103" s="2">
        <v>25000</v>
      </c>
      <c r="G103" s="2">
        <v>25000</v>
      </c>
      <c r="H103" s="2">
        <v>25000</v>
      </c>
    </row>
    <row r="104" spans="1:8" ht="11.25">
      <c r="A104" s="28" t="s">
        <v>301</v>
      </c>
      <c r="B104" s="2" t="s">
        <v>93</v>
      </c>
      <c r="C104" s="2">
        <v>1000</v>
      </c>
      <c r="D104" s="2">
        <v>1000</v>
      </c>
      <c r="E104" s="2">
        <v>1000</v>
      </c>
      <c r="F104" s="2">
        <v>1000</v>
      </c>
      <c r="G104" s="2">
        <v>1000</v>
      </c>
      <c r="H104" s="2">
        <v>1000</v>
      </c>
    </row>
    <row r="105" spans="1:2" ht="11.25">
      <c r="A105" s="16" t="s">
        <v>316</v>
      </c>
      <c r="B105" s="36" t="s">
        <v>94</v>
      </c>
    </row>
    <row r="106" spans="1:8" ht="11.25">
      <c r="A106" s="30" t="s">
        <v>291</v>
      </c>
      <c r="B106" s="2" t="s">
        <v>91</v>
      </c>
      <c r="C106" s="2">
        <v>35000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1.25">
      <c r="A107" s="30" t="s">
        <v>292</v>
      </c>
      <c r="B107" s="2" t="s">
        <v>92</v>
      </c>
      <c r="C107" s="2">
        <v>8000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1.25">
      <c r="A108" s="30" t="s">
        <v>293</v>
      </c>
      <c r="B108" s="2" t="s">
        <v>93</v>
      </c>
      <c r="C108" s="2">
        <v>1000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2" ht="11.25">
      <c r="A109" s="16" t="s">
        <v>314</v>
      </c>
      <c r="B109" s="18" t="s">
        <v>95</v>
      </c>
    </row>
    <row r="110" spans="1:8" ht="11.25">
      <c r="A110" s="28" t="s">
        <v>367</v>
      </c>
      <c r="B110" s="2" t="s">
        <v>424</v>
      </c>
      <c r="C110" s="2">
        <v>1400000</v>
      </c>
      <c r="D110" s="2">
        <v>1425000</v>
      </c>
      <c r="E110" s="2">
        <v>1475000</v>
      </c>
      <c r="F110" s="2">
        <v>1500000</v>
      </c>
      <c r="G110" s="2">
        <v>1525000</v>
      </c>
      <c r="H110" s="2">
        <v>1525000</v>
      </c>
    </row>
    <row r="111" spans="1:8" ht="11.25">
      <c r="A111" s="28" t="s">
        <v>368</v>
      </c>
      <c r="B111" s="2" t="s">
        <v>97</v>
      </c>
      <c r="C111" s="2">
        <v>260000</v>
      </c>
      <c r="D111" s="2">
        <v>260000</v>
      </c>
      <c r="E111" s="2">
        <v>260000</v>
      </c>
      <c r="F111" s="2">
        <v>260000</v>
      </c>
      <c r="G111" s="2">
        <v>260000</v>
      </c>
      <c r="H111" s="2">
        <v>260000</v>
      </c>
    </row>
    <row r="112" spans="1:8" ht="11.25">
      <c r="A112" s="28" t="s">
        <v>369</v>
      </c>
      <c r="B112" s="2" t="s">
        <v>491</v>
      </c>
      <c r="C112" s="2">
        <v>350000</v>
      </c>
      <c r="D112" s="2">
        <v>360000</v>
      </c>
      <c r="E112" s="2">
        <v>370000</v>
      </c>
      <c r="F112" s="2">
        <v>380000</v>
      </c>
      <c r="G112" s="2">
        <v>390000</v>
      </c>
      <c r="H112" s="2">
        <v>390000</v>
      </c>
    </row>
    <row r="113" spans="1:8" ht="11.25">
      <c r="A113" s="28" t="s">
        <v>370</v>
      </c>
      <c r="B113" s="2" t="s">
        <v>426</v>
      </c>
      <c r="C113" s="2">
        <v>340000</v>
      </c>
      <c r="D113" s="2">
        <v>350000</v>
      </c>
      <c r="E113" s="2">
        <v>350000</v>
      </c>
      <c r="F113" s="2">
        <v>360000</v>
      </c>
      <c r="G113" s="2">
        <v>360000</v>
      </c>
      <c r="H113" s="2">
        <v>360000</v>
      </c>
    </row>
    <row r="114" spans="1:8" ht="11.25">
      <c r="A114" s="28" t="s">
        <v>371</v>
      </c>
      <c r="B114" s="2" t="s">
        <v>459</v>
      </c>
      <c r="C114" s="2">
        <v>30000</v>
      </c>
      <c r="D114" s="2">
        <v>30000</v>
      </c>
      <c r="E114" s="2">
        <v>35000</v>
      </c>
      <c r="F114" s="2">
        <v>35000</v>
      </c>
      <c r="G114" s="2">
        <v>35000</v>
      </c>
      <c r="H114" s="2">
        <v>35000</v>
      </c>
    </row>
    <row r="115" spans="1:8" ht="11.25">
      <c r="A115" s="28" t="s">
        <v>372</v>
      </c>
      <c r="B115" s="2" t="s">
        <v>346</v>
      </c>
      <c r="C115" s="2">
        <v>15000</v>
      </c>
      <c r="D115" s="2">
        <v>15000</v>
      </c>
      <c r="E115" s="2">
        <v>17000</v>
      </c>
      <c r="F115" s="2">
        <v>17000</v>
      </c>
      <c r="G115" s="2">
        <v>17000</v>
      </c>
      <c r="H115" s="2">
        <v>17000</v>
      </c>
    </row>
    <row r="116" spans="1:2" ht="11.25">
      <c r="A116" s="28" t="s">
        <v>373</v>
      </c>
      <c r="B116" s="2" t="s">
        <v>98</v>
      </c>
    </row>
    <row r="117" spans="1:8" ht="11.25">
      <c r="A117" s="30" t="s">
        <v>460</v>
      </c>
      <c r="B117" s="2" t="s">
        <v>475</v>
      </c>
      <c r="C117" s="2">
        <v>870000</v>
      </c>
      <c r="D117" s="2">
        <v>870000</v>
      </c>
      <c r="E117" s="2">
        <v>900000</v>
      </c>
      <c r="F117" s="2">
        <v>900000</v>
      </c>
      <c r="G117" s="2">
        <v>900000</v>
      </c>
      <c r="H117" s="2">
        <v>920000</v>
      </c>
    </row>
    <row r="118" spans="1:8" ht="11.25">
      <c r="A118" s="30" t="s">
        <v>461</v>
      </c>
      <c r="B118" s="10" t="s">
        <v>259</v>
      </c>
      <c r="C118" s="2">
        <v>165000</v>
      </c>
      <c r="D118" s="2">
        <v>150000</v>
      </c>
      <c r="E118" s="2">
        <v>150000</v>
      </c>
      <c r="F118" s="2">
        <v>150000</v>
      </c>
      <c r="G118" s="2">
        <v>150000</v>
      </c>
      <c r="H118" s="2">
        <v>150000</v>
      </c>
    </row>
    <row r="119" spans="1:8" ht="11.25">
      <c r="A119" s="30" t="s">
        <v>462</v>
      </c>
      <c r="B119" s="10" t="s">
        <v>260</v>
      </c>
      <c r="C119" s="2">
        <v>50000</v>
      </c>
      <c r="D119" s="2">
        <v>50000</v>
      </c>
      <c r="E119" s="2">
        <v>50000</v>
      </c>
      <c r="F119" s="2">
        <v>50000</v>
      </c>
      <c r="G119" s="2">
        <v>50000</v>
      </c>
      <c r="H119" s="2">
        <v>50000</v>
      </c>
    </row>
    <row r="120" spans="1:8" ht="11.25">
      <c r="A120" s="30" t="s">
        <v>374</v>
      </c>
      <c r="B120" s="29" t="s">
        <v>340</v>
      </c>
      <c r="C120" s="2">
        <v>15000</v>
      </c>
      <c r="D120" s="2">
        <v>40000</v>
      </c>
      <c r="E120" s="2">
        <v>40000</v>
      </c>
      <c r="F120" s="2">
        <v>40000</v>
      </c>
      <c r="G120" s="2">
        <v>40000</v>
      </c>
      <c r="H120" s="2">
        <v>40000</v>
      </c>
    </row>
    <row r="121" spans="1:8" ht="11.25">
      <c r="A121" s="30" t="s">
        <v>375</v>
      </c>
      <c r="B121" s="29" t="s">
        <v>495</v>
      </c>
      <c r="C121" s="2">
        <v>0</v>
      </c>
      <c r="D121" s="2">
        <v>25000</v>
      </c>
      <c r="E121" s="2">
        <v>25000</v>
      </c>
      <c r="F121" s="2">
        <v>25000</v>
      </c>
      <c r="G121" s="2">
        <v>25000</v>
      </c>
      <c r="H121" s="2">
        <v>25000</v>
      </c>
    </row>
    <row r="122" spans="1:8" ht="11.25">
      <c r="A122" s="30" t="s">
        <v>376</v>
      </c>
      <c r="B122" s="2" t="s">
        <v>99</v>
      </c>
      <c r="C122" s="2">
        <v>55000</v>
      </c>
      <c r="D122" s="2">
        <v>55000</v>
      </c>
      <c r="E122" s="2">
        <v>55000</v>
      </c>
      <c r="F122" s="2">
        <v>55000</v>
      </c>
      <c r="G122" s="2">
        <v>55000</v>
      </c>
      <c r="H122" s="2">
        <v>55000</v>
      </c>
    </row>
    <row r="123" spans="1:8" ht="11.25">
      <c r="A123" s="30" t="s">
        <v>377</v>
      </c>
      <c r="B123" s="2" t="s">
        <v>100</v>
      </c>
      <c r="C123" s="2">
        <v>90000</v>
      </c>
      <c r="D123" s="2">
        <v>90000</v>
      </c>
      <c r="E123" s="2">
        <v>90000</v>
      </c>
      <c r="F123" s="2">
        <v>90000</v>
      </c>
      <c r="G123" s="2">
        <v>90000</v>
      </c>
      <c r="H123" s="2">
        <v>90000</v>
      </c>
    </row>
    <row r="124" spans="1:8" ht="11.25">
      <c r="A124" s="30" t="s">
        <v>427</v>
      </c>
      <c r="B124" s="2" t="s">
        <v>101</v>
      </c>
      <c r="C124" s="2">
        <v>25000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1.25">
      <c r="A125" s="30" t="s">
        <v>428</v>
      </c>
      <c r="B125" s="2" t="s">
        <v>19</v>
      </c>
      <c r="C125" s="2">
        <v>75000</v>
      </c>
      <c r="D125" s="2">
        <v>36000</v>
      </c>
      <c r="E125" s="2">
        <v>30000</v>
      </c>
      <c r="F125" s="2">
        <v>24000</v>
      </c>
      <c r="G125" s="2">
        <v>24000</v>
      </c>
      <c r="H125" s="2">
        <v>24000</v>
      </c>
    </row>
    <row r="126" spans="1:8" ht="11.25">
      <c r="A126" s="30" t="s">
        <v>463</v>
      </c>
      <c r="B126" s="2" t="s">
        <v>102</v>
      </c>
      <c r="C126" s="2">
        <v>6000</v>
      </c>
      <c r="D126" s="2">
        <v>6000</v>
      </c>
      <c r="E126" s="2">
        <v>6000</v>
      </c>
      <c r="F126" s="2">
        <v>6000</v>
      </c>
      <c r="G126" s="2">
        <v>6000</v>
      </c>
      <c r="H126" s="2">
        <v>6000</v>
      </c>
    </row>
    <row r="127" spans="1:2" ht="11.25">
      <c r="A127" s="30" t="s">
        <v>477</v>
      </c>
      <c r="B127" s="10" t="s">
        <v>103</v>
      </c>
    </row>
    <row r="128" spans="1:8" ht="11.25">
      <c r="A128" s="28" t="s">
        <v>469</v>
      </c>
      <c r="B128" s="29" t="s">
        <v>449</v>
      </c>
      <c r="C128" s="2">
        <v>4170000</v>
      </c>
      <c r="D128" s="2">
        <v>4600000</v>
      </c>
      <c r="E128" s="2">
        <v>4750000</v>
      </c>
      <c r="F128" s="2">
        <v>4900000</v>
      </c>
      <c r="G128" s="2">
        <v>5050000</v>
      </c>
      <c r="H128" s="2">
        <v>5200000</v>
      </c>
    </row>
    <row r="129" spans="1:8" ht="11.25">
      <c r="A129" s="28" t="s">
        <v>472</v>
      </c>
      <c r="B129" s="29" t="s">
        <v>450</v>
      </c>
      <c r="C129" s="2">
        <v>80000</v>
      </c>
      <c r="D129" s="2">
        <v>70000</v>
      </c>
      <c r="E129" s="2">
        <v>90000</v>
      </c>
      <c r="F129" s="2">
        <v>90000</v>
      </c>
      <c r="G129" s="2">
        <v>90000</v>
      </c>
      <c r="H129" s="2">
        <v>90000</v>
      </c>
    </row>
    <row r="130" spans="1:8" ht="11.25">
      <c r="A130" s="28" t="s">
        <v>473</v>
      </c>
      <c r="B130" s="29" t="s">
        <v>257</v>
      </c>
      <c r="C130" s="2">
        <v>160000</v>
      </c>
      <c r="D130" s="2">
        <v>100000</v>
      </c>
      <c r="E130" s="2">
        <v>350000</v>
      </c>
      <c r="F130" s="2">
        <v>350000</v>
      </c>
      <c r="G130" s="2">
        <v>350000</v>
      </c>
      <c r="H130" s="2">
        <v>350000</v>
      </c>
    </row>
    <row r="131" spans="1:2" ht="11.25">
      <c r="A131" s="28" t="s">
        <v>470</v>
      </c>
      <c r="B131" s="29" t="s">
        <v>471</v>
      </c>
    </row>
    <row r="132" spans="1:8" ht="11.25">
      <c r="A132" s="28" t="s">
        <v>478</v>
      </c>
      <c r="B132" s="2" t="s">
        <v>456</v>
      </c>
      <c r="C132" s="2">
        <v>5000</v>
      </c>
      <c r="D132" s="2">
        <v>5000</v>
      </c>
      <c r="E132" s="2">
        <v>5000</v>
      </c>
      <c r="F132" s="2">
        <v>5000</v>
      </c>
      <c r="G132" s="2">
        <v>5000</v>
      </c>
      <c r="H132" s="2">
        <v>5000</v>
      </c>
    </row>
    <row r="133" spans="1:8" ht="11.25">
      <c r="A133" s="28" t="s">
        <v>479</v>
      </c>
      <c r="B133" s="2" t="s">
        <v>365</v>
      </c>
      <c r="C133" s="2">
        <v>100000</v>
      </c>
      <c r="D133" s="2">
        <v>135000</v>
      </c>
      <c r="E133" s="2">
        <v>65000</v>
      </c>
      <c r="F133" s="2">
        <v>65000</v>
      </c>
      <c r="G133" s="2">
        <v>65000</v>
      </c>
      <c r="H133" s="2">
        <v>65000</v>
      </c>
    </row>
    <row r="134" spans="1:8" ht="11.25">
      <c r="A134" s="28" t="s">
        <v>480</v>
      </c>
      <c r="B134" s="2" t="s">
        <v>474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</row>
    <row r="135" spans="1:8" ht="11.25">
      <c r="A135" s="28" t="s">
        <v>481</v>
      </c>
      <c r="B135" s="2" t="s">
        <v>96</v>
      </c>
      <c r="C135" s="2">
        <v>10000</v>
      </c>
      <c r="D135" s="2">
        <v>10000</v>
      </c>
      <c r="E135" s="2">
        <v>10000</v>
      </c>
      <c r="F135" s="2">
        <v>10000</v>
      </c>
      <c r="G135" s="2">
        <v>10000</v>
      </c>
      <c r="H135" s="2">
        <v>10000</v>
      </c>
    </row>
    <row r="136" spans="3:8" ht="11.25">
      <c r="C136" s="82"/>
      <c r="D136" s="82"/>
      <c r="E136" s="82"/>
      <c r="F136" s="82"/>
      <c r="G136" s="82"/>
      <c r="H136" s="82"/>
    </row>
    <row r="137" spans="1:8" s="4" customFormat="1" ht="12">
      <c r="A137" s="3" t="s">
        <v>104</v>
      </c>
      <c r="B137" s="4" t="s">
        <v>105</v>
      </c>
      <c r="C137" s="4">
        <f aca="true" t="shared" si="5" ref="C137:H137">SUM(C138:C146)</f>
        <v>585500</v>
      </c>
      <c r="D137" s="4">
        <f t="shared" si="5"/>
        <v>604000</v>
      </c>
      <c r="E137" s="4">
        <f t="shared" si="5"/>
        <v>623000</v>
      </c>
      <c r="F137" s="4">
        <f t="shared" si="5"/>
        <v>640000</v>
      </c>
      <c r="G137" s="4">
        <f t="shared" si="5"/>
        <v>656000</v>
      </c>
      <c r="H137" s="4">
        <f t="shared" si="5"/>
        <v>660000</v>
      </c>
    </row>
    <row r="138" spans="1:8" s="35" customFormat="1" ht="11.25">
      <c r="A138" s="11" t="s">
        <v>106</v>
      </c>
      <c r="B138" s="13" t="s">
        <v>433</v>
      </c>
      <c r="C138" s="2"/>
      <c r="D138" s="2"/>
      <c r="E138" s="2"/>
      <c r="F138" s="2"/>
      <c r="G138" s="2"/>
      <c r="H138" s="2"/>
    </row>
    <row r="139" spans="1:8" s="35" customFormat="1" ht="11.25">
      <c r="A139" s="9" t="s">
        <v>429</v>
      </c>
      <c r="B139" s="29" t="s">
        <v>430</v>
      </c>
      <c r="C139" s="2">
        <v>210000</v>
      </c>
      <c r="D139" s="2">
        <v>215000</v>
      </c>
      <c r="E139" s="2">
        <v>220000</v>
      </c>
      <c r="F139" s="2">
        <v>225000</v>
      </c>
      <c r="G139" s="2">
        <v>230000</v>
      </c>
      <c r="H139" s="2">
        <v>230000</v>
      </c>
    </row>
    <row r="140" spans="1:8" s="35" customFormat="1" ht="11.25">
      <c r="A140" s="9" t="s">
        <v>431</v>
      </c>
      <c r="B140" s="29" t="s">
        <v>432</v>
      </c>
      <c r="C140" s="2">
        <v>230000</v>
      </c>
      <c r="D140" s="2">
        <v>235000</v>
      </c>
      <c r="E140" s="2">
        <v>240000</v>
      </c>
      <c r="F140" s="2">
        <v>245000</v>
      </c>
      <c r="G140" s="2">
        <v>250000</v>
      </c>
      <c r="H140" s="2">
        <v>250000</v>
      </c>
    </row>
    <row r="141" spans="1:2" s="34" customFormat="1" ht="12.75">
      <c r="A141" s="11" t="s">
        <v>107</v>
      </c>
      <c r="B141" s="32" t="s">
        <v>108</v>
      </c>
    </row>
    <row r="142" spans="1:8" ht="11.25">
      <c r="A142" s="9" t="s">
        <v>321</v>
      </c>
      <c r="B142" s="10" t="s">
        <v>434</v>
      </c>
      <c r="C142" s="2">
        <v>19000</v>
      </c>
      <c r="D142" s="2">
        <v>20000</v>
      </c>
      <c r="E142" s="2">
        <v>23000</v>
      </c>
      <c r="F142" s="2">
        <v>24000</v>
      </c>
      <c r="G142" s="2">
        <v>25000</v>
      </c>
      <c r="H142" s="2">
        <v>26000</v>
      </c>
    </row>
    <row r="143" spans="1:8" ht="11.25">
      <c r="A143" s="9" t="s">
        <v>322</v>
      </c>
      <c r="B143" s="10" t="s">
        <v>435</v>
      </c>
      <c r="C143" s="2">
        <v>32000</v>
      </c>
      <c r="D143" s="2">
        <v>35000</v>
      </c>
      <c r="E143" s="2">
        <v>37000</v>
      </c>
      <c r="F143" s="2">
        <v>39000</v>
      </c>
      <c r="G143" s="2">
        <v>40000</v>
      </c>
      <c r="H143" s="2">
        <v>41000</v>
      </c>
    </row>
    <row r="144" spans="1:8" ht="11.25">
      <c r="A144" s="9" t="s">
        <v>109</v>
      </c>
      <c r="B144" s="10" t="s">
        <v>436</v>
      </c>
      <c r="C144" s="2">
        <v>46000</v>
      </c>
      <c r="D144" s="2">
        <v>48000</v>
      </c>
      <c r="E144" s="2">
        <v>50000</v>
      </c>
      <c r="F144" s="2">
        <v>52000</v>
      </c>
      <c r="G144" s="2">
        <v>54000</v>
      </c>
      <c r="H144" s="2">
        <v>55000</v>
      </c>
    </row>
    <row r="145" spans="1:8" ht="11.25">
      <c r="A145" s="9" t="s">
        <v>438</v>
      </c>
      <c r="B145" s="10" t="s">
        <v>437</v>
      </c>
      <c r="C145" s="2">
        <v>43000</v>
      </c>
      <c r="D145" s="2">
        <v>45000</v>
      </c>
      <c r="E145" s="2">
        <v>47000</v>
      </c>
      <c r="F145" s="2">
        <v>49000</v>
      </c>
      <c r="G145" s="2">
        <v>51000</v>
      </c>
      <c r="H145" s="2">
        <v>52000</v>
      </c>
    </row>
    <row r="146" spans="1:8" ht="11.25">
      <c r="A146" s="9" t="s">
        <v>439</v>
      </c>
      <c r="B146" s="2" t="s">
        <v>110</v>
      </c>
      <c r="C146" s="2">
        <v>5500</v>
      </c>
      <c r="D146" s="2">
        <v>6000</v>
      </c>
      <c r="E146" s="2">
        <v>6000</v>
      </c>
      <c r="F146" s="2">
        <v>6000</v>
      </c>
      <c r="G146" s="2">
        <v>6000</v>
      </c>
      <c r="H146" s="2">
        <v>6000</v>
      </c>
    </row>
    <row r="147" spans="1:2" ht="11.25">
      <c r="A147" s="16"/>
      <c r="B147" s="36"/>
    </row>
    <row r="148" spans="1:8" ht="12">
      <c r="A148" s="15" t="s">
        <v>111</v>
      </c>
      <c r="B148" s="4" t="s">
        <v>112</v>
      </c>
      <c r="C148" s="4">
        <f>695100+46000</f>
        <v>741100</v>
      </c>
      <c r="D148" s="4">
        <f>154700+154400</f>
        <v>309100</v>
      </c>
      <c r="E148" s="4">
        <f>146200+159000</f>
        <v>305200</v>
      </c>
      <c r="F148" s="4">
        <f>144100+166200</f>
        <v>310300</v>
      </c>
      <c r="G148" s="4">
        <f>137200+166100</f>
        <v>303300</v>
      </c>
      <c r="H148" s="4">
        <f>132600+167400</f>
        <v>300000</v>
      </c>
    </row>
    <row r="149" spans="1:8" ht="11.25">
      <c r="A149" s="28" t="s">
        <v>113</v>
      </c>
      <c r="B149" s="33" t="s">
        <v>114</v>
      </c>
      <c r="C149" s="2">
        <f aca="true" t="shared" si="6" ref="C149:H149">C148-C150</f>
        <v>741100</v>
      </c>
      <c r="D149" s="2">
        <f t="shared" si="6"/>
        <v>309100</v>
      </c>
      <c r="E149" s="2">
        <f t="shared" si="6"/>
        <v>305200</v>
      </c>
      <c r="F149" s="2">
        <f t="shared" si="6"/>
        <v>310300</v>
      </c>
      <c r="G149" s="2">
        <f t="shared" si="6"/>
        <v>303300</v>
      </c>
      <c r="H149" s="2">
        <f t="shared" si="6"/>
        <v>300000</v>
      </c>
    </row>
    <row r="150" spans="1:8" ht="11.25">
      <c r="A150" s="28"/>
      <c r="B150" s="18" t="s">
        <v>115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2" ht="11.25">
      <c r="A151" s="16"/>
      <c r="B151" s="17"/>
    </row>
    <row r="152" spans="1:8" ht="12">
      <c r="A152" s="15" t="s">
        <v>116</v>
      </c>
      <c r="B152" s="37" t="s">
        <v>117</v>
      </c>
      <c r="C152" s="4">
        <f aca="true" t="shared" si="7" ref="C152:H152">SUM(C153:C155)</f>
        <v>1045000</v>
      </c>
      <c r="D152" s="4">
        <f t="shared" si="7"/>
        <v>1045000</v>
      </c>
      <c r="E152" s="4">
        <f t="shared" si="7"/>
        <v>0</v>
      </c>
      <c r="F152" s="4">
        <f t="shared" si="7"/>
        <v>0</v>
      </c>
      <c r="G152" s="4">
        <f t="shared" si="7"/>
        <v>0</v>
      </c>
      <c r="H152" s="4">
        <f t="shared" si="7"/>
        <v>0</v>
      </c>
    </row>
    <row r="153" spans="1:8" ht="11.25">
      <c r="A153" s="28" t="s">
        <v>118</v>
      </c>
      <c r="B153" s="2" t="s">
        <v>227</v>
      </c>
      <c r="C153" s="2">
        <v>1045000</v>
      </c>
      <c r="D153" s="2">
        <v>1045000</v>
      </c>
      <c r="E153" s="2">
        <v>0</v>
      </c>
      <c r="F153" s="2">
        <v>0</v>
      </c>
      <c r="G153" s="2">
        <v>0</v>
      </c>
      <c r="H153" s="2">
        <v>0</v>
      </c>
    </row>
    <row r="154" spans="1:8" ht="11.25">
      <c r="A154" s="28" t="s">
        <v>119</v>
      </c>
      <c r="B154" s="10" t="s">
        <v>120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1.25">
      <c r="A155" s="28" t="s">
        <v>121</v>
      </c>
      <c r="B155" s="10" t="s">
        <v>276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2" ht="11.25">
      <c r="A156" s="28"/>
      <c r="B156" s="31"/>
    </row>
    <row r="157" spans="1:8" ht="12">
      <c r="A157" s="15" t="s">
        <v>122</v>
      </c>
      <c r="B157" s="4" t="s">
        <v>123</v>
      </c>
      <c r="C157" s="4">
        <f aca="true" t="shared" si="8" ref="C157:H157">SUM(C159:C200)</f>
        <v>641600</v>
      </c>
      <c r="D157" s="4">
        <f t="shared" si="8"/>
        <v>700000</v>
      </c>
      <c r="E157" s="4">
        <f t="shared" si="8"/>
        <v>708000</v>
      </c>
      <c r="F157" s="4">
        <f t="shared" si="8"/>
        <v>711500</v>
      </c>
      <c r="G157" s="4">
        <f t="shared" si="8"/>
        <v>728000</v>
      </c>
      <c r="H157" s="4">
        <f t="shared" si="8"/>
        <v>736500</v>
      </c>
    </row>
    <row r="158" spans="1:2" ht="11.25">
      <c r="A158" s="11" t="s">
        <v>124</v>
      </c>
      <c r="B158" s="32" t="s">
        <v>125</v>
      </c>
    </row>
    <row r="159" spans="1:8" ht="11.25">
      <c r="A159" s="28" t="s">
        <v>126</v>
      </c>
      <c r="B159" s="31" t="s">
        <v>127</v>
      </c>
      <c r="C159" s="2">
        <v>6000</v>
      </c>
      <c r="D159" s="2">
        <v>3500</v>
      </c>
      <c r="E159" s="2">
        <v>4000</v>
      </c>
      <c r="F159" s="2">
        <v>4000</v>
      </c>
      <c r="G159" s="2">
        <v>4000</v>
      </c>
      <c r="H159" s="2">
        <v>4000</v>
      </c>
    </row>
    <row r="160" spans="1:8" ht="12.75">
      <c r="A160" s="38" t="s">
        <v>128</v>
      </c>
      <c r="B160" s="39" t="s">
        <v>129</v>
      </c>
      <c r="C160"/>
      <c r="D160"/>
      <c r="E160"/>
      <c r="F160"/>
      <c r="G160"/>
      <c r="H160"/>
    </row>
    <row r="161" spans="1:8" ht="11.25">
      <c r="A161" s="28" t="s">
        <v>130</v>
      </c>
      <c r="B161" s="40" t="s">
        <v>131</v>
      </c>
      <c r="C161" s="2">
        <v>15000</v>
      </c>
      <c r="D161" s="2">
        <v>15000</v>
      </c>
      <c r="E161" s="2">
        <v>15000</v>
      </c>
      <c r="F161" s="2">
        <v>15000</v>
      </c>
      <c r="G161" s="2">
        <v>15000</v>
      </c>
      <c r="H161" s="2">
        <v>15000</v>
      </c>
    </row>
    <row r="162" spans="1:8" ht="11.25">
      <c r="A162" s="28" t="s">
        <v>132</v>
      </c>
      <c r="B162" s="40" t="s">
        <v>133</v>
      </c>
      <c r="C162" s="2">
        <v>200</v>
      </c>
      <c r="D162" s="2">
        <v>200</v>
      </c>
      <c r="E162" s="2">
        <v>200</v>
      </c>
      <c r="F162" s="2">
        <v>200</v>
      </c>
      <c r="G162" s="2">
        <v>200</v>
      </c>
      <c r="H162" s="2">
        <v>200</v>
      </c>
    </row>
    <row r="163" spans="1:2" ht="11.25">
      <c r="A163" s="38" t="s">
        <v>134</v>
      </c>
      <c r="B163" s="39" t="s">
        <v>135</v>
      </c>
    </row>
    <row r="164" spans="1:8" ht="11.25">
      <c r="A164" s="28" t="s">
        <v>136</v>
      </c>
      <c r="B164" s="2" t="s">
        <v>137</v>
      </c>
      <c r="C164" s="2">
        <v>19200</v>
      </c>
      <c r="D164" s="2">
        <v>19200</v>
      </c>
      <c r="E164" s="2">
        <v>19200</v>
      </c>
      <c r="F164" s="2">
        <v>19200</v>
      </c>
      <c r="G164" s="2">
        <v>19200</v>
      </c>
      <c r="H164" s="2">
        <v>19200</v>
      </c>
    </row>
    <row r="165" spans="1:8" ht="11.25">
      <c r="A165" s="28" t="s">
        <v>138</v>
      </c>
      <c r="B165" s="2" t="s">
        <v>139</v>
      </c>
      <c r="C165" s="2">
        <v>10000</v>
      </c>
      <c r="D165" s="2">
        <v>10000</v>
      </c>
      <c r="E165" s="2">
        <v>10500</v>
      </c>
      <c r="F165" s="2">
        <v>10500</v>
      </c>
      <c r="G165" s="2">
        <v>10500</v>
      </c>
      <c r="H165" s="2">
        <v>10500</v>
      </c>
    </row>
    <row r="166" spans="1:2" ht="11.25">
      <c r="A166" s="28" t="s">
        <v>140</v>
      </c>
      <c r="B166" s="2" t="s">
        <v>141</v>
      </c>
    </row>
    <row r="167" spans="1:8" ht="11.25">
      <c r="A167" s="2" t="s">
        <v>287</v>
      </c>
      <c r="B167" s="2" t="s">
        <v>453</v>
      </c>
      <c r="C167" s="2">
        <v>220000</v>
      </c>
      <c r="D167" s="2">
        <v>259500</v>
      </c>
      <c r="E167" s="2">
        <v>265000</v>
      </c>
      <c r="F167" s="2">
        <v>265000</v>
      </c>
      <c r="G167" s="2">
        <v>275000</v>
      </c>
      <c r="H167" s="2">
        <v>275000</v>
      </c>
    </row>
    <row r="168" spans="1:8" ht="11.25">
      <c r="A168" s="2" t="s">
        <v>288</v>
      </c>
      <c r="B168" s="2" t="s">
        <v>454</v>
      </c>
      <c r="C168" s="2">
        <v>25000</v>
      </c>
      <c r="D168" s="2">
        <v>46000</v>
      </c>
      <c r="E168" s="2">
        <v>46000</v>
      </c>
      <c r="F168" s="2">
        <v>46000</v>
      </c>
      <c r="G168" s="2">
        <v>46000</v>
      </c>
      <c r="H168" s="2">
        <v>46000</v>
      </c>
    </row>
    <row r="169" spans="1:8" ht="11.25">
      <c r="A169" s="2" t="s">
        <v>289</v>
      </c>
      <c r="B169" s="2" t="s">
        <v>455</v>
      </c>
      <c r="C169" s="2">
        <v>10000</v>
      </c>
      <c r="D169" s="2">
        <v>10000</v>
      </c>
      <c r="E169" s="2">
        <v>10000</v>
      </c>
      <c r="F169" s="2">
        <v>10000</v>
      </c>
      <c r="G169" s="2">
        <v>10000</v>
      </c>
      <c r="H169" s="2">
        <v>10000</v>
      </c>
    </row>
    <row r="170" spans="1:8" ht="11.25">
      <c r="A170" s="2" t="s">
        <v>440</v>
      </c>
      <c r="B170" s="2" t="s">
        <v>441</v>
      </c>
      <c r="C170" s="2">
        <v>13500</v>
      </c>
      <c r="D170" s="2">
        <v>14000</v>
      </c>
      <c r="E170" s="2">
        <v>14500</v>
      </c>
      <c r="F170" s="2">
        <v>15000</v>
      </c>
      <c r="G170" s="2">
        <v>15500</v>
      </c>
      <c r="H170" s="2">
        <v>16000</v>
      </c>
    </row>
    <row r="171" spans="1:8" ht="11.25">
      <c r="A171" s="2" t="s">
        <v>451</v>
      </c>
      <c r="B171" s="2" t="s">
        <v>442</v>
      </c>
      <c r="C171" s="2">
        <v>16000</v>
      </c>
      <c r="D171" s="2">
        <v>17000</v>
      </c>
      <c r="E171" s="2">
        <v>18000</v>
      </c>
      <c r="F171" s="2">
        <v>19000</v>
      </c>
      <c r="G171" s="2">
        <v>20000</v>
      </c>
      <c r="H171" s="2">
        <v>21000</v>
      </c>
    </row>
    <row r="172" spans="1:8" ht="11.25">
      <c r="A172" s="2" t="s">
        <v>452</v>
      </c>
      <c r="B172" s="2" t="s">
        <v>290</v>
      </c>
      <c r="C172" s="2">
        <v>16900</v>
      </c>
      <c r="D172" s="2">
        <v>18000</v>
      </c>
      <c r="E172" s="2">
        <v>18000</v>
      </c>
      <c r="F172" s="2">
        <v>20000</v>
      </c>
      <c r="G172" s="2">
        <v>20000</v>
      </c>
      <c r="H172" s="2">
        <v>22000</v>
      </c>
    </row>
    <row r="173" spans="1:8" ht="11.25">
      <c r="A173" s="38" t="s">
        <v>142</v>
      </c>
      <c r="B173" s="35" t="s">
        <v>143</v>
      </c>
      <c r="C173" s="2">
        <v>3000</v>
      </c>
      <c r="D173" s="2">
        <v>3100</v>
      </c>
      <c r="E173" s="2">
        <v>3100</v>
      </c>
      <c r="F173" s="2">
        <v>3100</v>
      </c>
      <c r="G173" s="2">
        <v>3100</v>
      </c>
      <c r="H173" s="2">
        <v>3100</v>
      </c>
    </row>
    <row r="174" spans="1:2" ht="11.25">
      <c r="A174" s="38" t="s">
        <v>144</v>
      </c>
      <c r="B174" s="35" t="s">
        <v>145</v>
      </c>
    </row>
    <row r="175" spans="1:2" ht="11.25">
      <c r="A175" s="78" t="s">
        <v>146</v>
      </c>
      <c r="B175" s="77" t="s">
        <v>133</v>
      </c>
    </row>
    <row r="176" spans="1:8" ht="11.25">
      <c r="A176" s="30" t="s">
        <v>147</v>
      </c>
      <c r="B176" s="40" t="s">
        <v>148</v>
      </c>
      <c r="C176" s="2">
        <v>500</v>
      </c>
      <c r="D176" s="2">
        <v>500</v>
      </c>
      <c r="E176" s="2">
        <v>500</v>
      </c>
      <c r="F176" s="2">
        <v>500</v>
      </c>
      <c r="G176" s="2">
        <v>500</v>
      </c>
      <c r="H176" s="2">
        <v>500</v>
      </c>
    </row>
    <row r="177" spans="1:8" ht="11.25">
      <c r="A177" s="8" t="s">
        <v>149</v>
      </c>
      <c r="B177" s="10" t="s">
        <v>150</v>
      </c>
      <c r="C177" s="2">
        <v>30000</v>
      </c>
      <c r="D177" s="2">
        <v>30000</v>
      </c>
      <c r="E177" s="2">
        <v>30000</v>
      </c>
      <c r="F177" s="2">
        <v>30000</v>
      </c>
      <c r="G177" s="2">
        <v>30000</v>
      </c>
      <c r="H177" s="2">
        <v>30000</v>
      </c>
    </row>
    <row r="178" spans="1:8" ht="11.25">
      <c r="A178" s="8" t="s">
        <v>151</v>
      </c>
      <c r="B178" s="2" t="s">
        <v>152</v>
      </c>
      <c r="C178" s="2">
        <v>35000</v>
      </c>
      <c r="D178" s="2">
        <v>35000</v>
      </c>
      <c r="E178" s="2">
        <v>40000</v>
      </c>
      <c r="F178" s="2">
        <v>40000</v>
      </c>
      <c r="G178" s="2">
        <v>45000</v>
      </c>
      <c r="H178" s="2">
        <v>45000</v>
      </c>
    </row>
    <row r="179" spans="1:8" ht="11.25">
      <c r="A179" s="30" t="s">
        <v>153</v>
      </c>
      <c r="B179" s="31" t="s">
        <v>154</v>
      </c>
      <c r="C179" s="2">
        <v>15000</v>
      </c>
      <c r="D179" s="2">
        <v>10000</v>
      </c>
      <c r="E179" s="2">
        <v>10000</v>
      </c>
      <c r="F179" s="2">
        <v>10000</v>
      </c>
      <c r="G179" s="2">
        <v>10000</v>
      </c>
      <c r="H179" s="2">
        <v>10000</v>
      </c>
    </row>
    <row r="180" spans="1:2" ht="11.25">
      <c r="A180" s="28" t="s">
        <v>155</v>
      </c>
      <c r="B180" s="2" t="s">
        <v>156</v>
      </c>
    </row>
    <row r="181" spans="1:8" ht="11.25">
      <c r="A181" s="28" t="s">
        <v>354</v>
      </c>
      <c r="B181" s="2" t="s">
        <v>355</v>
      </c>
      <c r="C181" s="2">
        <v>5000</v>
      </c>
      <c r="D181" s="2">
        <v>5000</v>
      </c>
      <c r="E181" s="2">
        <v>5000</v>
      </c>
      <c r="F181" s="2">
        <v>5000</v>
      </c>
      <c r="G181" s="2">
        <v>5000</v>
      </c>
      <c r="H181" s="2">
        <v>5000</v>
      </c>
    </row>
    <row r="182" spans="1:8" ht="11.25">
      <c r="A182" s="28" t="s">
        <v>356</v>
      </c>
      <c r="B182" s="2" t="s">
        <v>357</v>
      </c>
      <c r="C182" s="2">
        <v>10000</v>
      </c>
      <c r="D182" s="2">
        <v>10000</v>
      </c>
      <c r="E182" s="2">
        <v>0</v>
      </c>
      <c r="F182" s="2">
        <v>0</v>
      </c>
      <c r="G182" s="2">
        <v>0</v>
      </c>
      <c r="H182" s="2">
        <v>0</v>
      </c>
    </row>
    <row r="183" spans="1:2" ht="11.25">
      <c r="A183" s="78" t="s">
        <v>229</v>
      </c>
      <c r="B183" s="77" t="s">
        <v>157</v>
      </c>
    </row>
    <row r="184" spans="1:8" ht="11.25">
      <c r="A184" s="28" t="s">
        <v>332</v>
      </c>
      <c r="B184" s="33" t="s">
        <v>482</v>
      </c>
      <c r="C184" s="2">
        <v>20000</v>
      </c>
      <c r="D184" s="2">
        <v>20000</v>
      </c>
      <c r="E184" s="2">
        <v>20000</v>
      </c>
      <c r="F184" s="2">
        <v>20000</v>
      </c>
      <c r="G184" s="2">
        <v>20000</v>
      </c>
      <c r="H184" s="2">
        <v>20000</v>
      </c>
    </row>
    <row r="185" spans="1:8" ht="11.25">
      <c r="A185" s="28" t="s">
        <v>333</v>
      </c>
      <c r="B185" s="33" t="s">
        <v>483</v>
      </c>
      <c r="C185" s="2">
        <v>0</v>
      </c>
      <c r="D185" s="2">
        <v>5000</v>
      </c>
      <c r="E185" s="2">
        <v>5000</v>
      </c>
      <c r="F185" s="2">
        <v>5000</v>
      </c>
      <c r="G185" s="2">
        <v>5000</v>
      </c>
      <c r="H185" s="2">
        <v>5000</v>
      </c>
    </row>
    <row r="186" spans="1:8" ht="11.25">
      <c r="A186" s="28" t="s">
        <v>334</v>
      </c>
      <c r="B186" s="33" t="s">
        <v>230</v>
      </c>
      <c r="C186" s="2">
        <v>1000</v>
      </c>
      <c r="D186" s="2">
        <v>1000</v>
      </c>
      <c r="E186" s="2">
        <v>1000</v>
      </c>
      <c r="F186" s="2">
        <v>1000</v>
      </c>
      <c r="G186" s="2">
        <v>1000</v>
      </c>
      <c r="H186" s="2">
        <v>1000</v>
      </c>
    </row>
    <row r="187" spans="1:2" ht="11.25">
      <c r="A187" s="28" t="s">
        <v>335</v>
      </c>
      <c r="B187" s="10" t="s">
        <v>158</v>
      </c>
    </row>
    <row r="188" spans="1:8" ht="11.25">
      <c r="A188" s="9" t="s">
        <v>484</v>
      </c>
      <c r="B188" s="2" t="s">
        <v>226</v>
      </c>
      <c r="C188" s="2">
        <v>2000</v>
      </c>
      <c r="D188" s="2">
        <v>2000</v>
      </c>
      <c r="E188" s="2">
        <v>2000</v>
      </c>
      <c r="F188" s="2">
        <v>2000</v>
      </c>
      <c r="G188" s="2">
        <v>2000</v>
      </c>
      <c r="H188" s="2">
        <v>2000</v>
      </c>
    </row>
    <row r="189" spans="1:8" ht="11.25">
      <c r="A189" s="9" t="s">
        <v>485</v>
      </c>
      <c r="B189" s="10" t="s">
        <v>159</v>
      </c>
      <c r="C189" s="2">
        <v>300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1.25">
      <c r="A190" s="9" t="s">
        <v>486</v>
      </c>
      <c r="B190" s="10" t="s">
        <v>350</v>
      </c>
      <c r="C190" s="2">
        <v>1500</v>
      </c>
      <c r="D190" s="2">
        <v>1500</v>
      </c>
      <c r="E190" s="2">
        <v>1500</v>
      </c>
      <c r="F190" s="2">
        <v>1500</v>
      </c>
      <c r="G190" s="2">
        <v>1500</v>
      </c>
      <c r="H190" s="2">
        <v>1500</v>
      </c>
    </row>
    <row r="191" spans="1:8" ht="11.25">
      <c r="A191" s="9" t="s">
        <v>487</v>
      </c>
      <c r="B191" s="29" t="s">
        <v>258</v>
      </c>
      <c r="C191" s="2">
        <v>45000</v>
      </c>
      <c r="D191" s="2">
        <v>45000</v>
      </c>
      <c r="E191" s="2">
        <v>50000</v>
      </c>
      <c r="F191" s="2">
        <v>50000</v>
      </c>
      <c r="G191" s="2">
        <v>50000</v>
      </c>
      <c r="H191" s="2">
        <v>55000</v>
      </c>
    </row>
    <row r="192" spans="1:8" ht="11.25">
      <c r="A192" s="9" t="s">
        <v>488</v>
      </c>
      <c r="B192" s="29" t="s">
        <v>464</v>
      </c>
      <c r="C192" s="2">
        <v>200</v>
      </c>
      <c r="D192" s="2">
        <v>200</v>
      </c>
      <c r="E192" s="2">
        <v>200</v>
      </c>
      <c r="F192" s="2">
        <v>200</v>
      </c>
      <c r="G192" s="2">
        <v>200</v>
      </c>
      <c r="H192" s="2">
        <v>200</v>
      </c>
    </row>
    <row r="193" spans="1:8" ht="11.25">
      <c r="A193" s="9" t="s">
        <v>489</v>
      </c>
      <c r="B193" s="29" t="s">
        <v>364</v>
      </c>
      <c r="C193" s="2">
        <v>200</v>
      </c>
      <c r="D193" s="2">
        <v>200</v>
      </c>
      <c r="E193" s="2">
        <v>200</v>
      </c>
      <c r="F193" s="2">
        <v>200</v>
      </c>
      <c r="G193" s="2">
        <v>200</v>
      </c>
      <c r="H193" s="2">
        <v>200</v>
      </c>
    </row>
    <row r="194" spans="1:8" ht="11.25">
      <c r="A194" s="8" t="s">
        <v>336</v>
      </c>
      <c r="B194" s="2" t="s">
        <v>160</v>
      </c>
      <c r="C194" s="2">
        <v>1000</v>
      </c>
      <c r="D194" s="2">
        <v>1000</v>
      </c>
      <c r="E194" s="2">
        <v>1000</v>
      </c>
      <c r="F194" s="2">
        <v>1000</v>
      </c>
      <c r="G194" s="2">
        <v>1000</v>
      </c>
      <c r="H194" s="2">
        <v>1000</v>
      </c>
    </row>
    <row r="195" spans="1:8" ht="11.25">
      <c r="A195" s="8" t="s">
        <v>337</v>
      </c>
      <c r="B195" s="2" t="s">
        <v>269</v>
      </c>
      <c r="C195" s="2">
        <v>3000</v>
      </c>
      <c r="D195" s="2">
        <v>3000</v>
      </c>
      <c r="E195" s="2">
        <v>3000</v>
      </c>
      <c r="F195" s="2">
        <v>3000</v>
      </c>
      <c r="G195" s="2">
        <v>3000</v>
      </c>
      <c r="H195" s="2">
        <v>3000</v>
      </c>
    </row>
    <row r="196" spans="1:8" ht="11.25">
      <c r="A196" s="8" t="s">
        <v>338</v>
      </c>
      <c r="B196" s="2" t="s">
        <v>457</v>
      </c>
      <c r="C196" s="2">
        <v>60000</v>
      </c>
      <c r="D196" s="2">
        <v>55000</v>
      </c>
      <c r="E196" s="2">
        <v>55000</v>
      </c>
      <c r="F196" s="2">
        <v>55000</v>
      </c>
      <c r="G196" s="2">
        <v>55000</v>
      </c>
      <c r="H196" s="2">
        <v>55000</v>
      </c>
    </row>
    <row r="197" spans="1:8" ht="11.25">
      <c r="A197" s="8" t="s">
        <v>339</v>
      </c>
      <c r="B197" s="2" t="s">
        <v>458</v>
      </c>
      <c r="C197" s="2">
        <v>12000</v>
      </c>
      <c r="D197" s="2">
        <v>15000</v>
      </c>
      <c r="E197" s="2">
        <v>15000</v>
      </c>
      <c r="F197" s="2">
        <v>15000</v>
      </c>
      <c r="G197" s="2">
        <v>15000</v>
      </c>
      <c r="H197" s="2">
        <v>15000</v>
      </c>
    </row>
    <row r="198" spans="1:8" ht="11.25">
      <c r="A198" s="8" t="s">
        <v>361</v>
      </c>
      <c r="B198" s="2" t="s">
        <v>465</v>
      </c>
      <c r="C198" s="2">
        <v>25000</v>
      </c>
      <c r="D198" s="2">
        <v>25000</v>
      </c>
      <c r="E198" s="2">
        <v>25000</v>
      </c>
      <c r="F198" s="2">
        <v>25000</v>
      </c>
      <c r="G198" s="2">
        <v>25000</v>
      </c>
      <c r="H198" s="2">
        <v>25000</v>
      </c>
    </row>
    <row r="199" spans="1:8" ht="11.25">
      <c r="A199" s="8" t="s">
        <v>490</v>
      </c>
      <c r="B199" s="10" t="s">
        <v>161</v>
      </c>
      <c r="C199" s="2">
        <v>20000</v>
      </c>
      <c r="D199" s="2">
        <v>20000</v>
      </c>
      <c r="E199" s="2">
        <v>20000</v>
      </c>
      <c r="F199" s="2">
        <v>20000</v>
      </c>
      <c r="G199" s="2">
        <v>20000</v>
      </c>
      <c r="H199" s="2">
        <v>20000</v>
      </c>
    </row>
    <row r="200" spans="1:8" ht="11.25">
      <c r="A200" s="9" t="s">
        <v>270</v>
      </c>
      <c r="B200" s="2" t="s">
        <v>162</v>
      </c>
      <c r="C200" s="2">
        <v>100</v>
      </c>
      <c r="D200" s="2">
        <v>100</v>
      </c>
      <c r="E200" s="2">
        <v>100</v>
      </c>
      <c r="F200" s="2">
        <v>100</v>
      </c>
      <c r="G200" s="2">
        <v>100</v>
      </c>
      <c r="H200" s="2">
        <v>100</v>
      </c>
    </row>
    <row r="201" spans="1:2" ht="11.25">
      <c r="A201" s="28"/>
      <c r="B201" s="33"/>
    </row>
    <row r="202" spans="1:8" ht="12">
      <c r="A202" s="15" t="s">
        <v>163</v>
      </c>
      <c r="B202" s="4" t="s">
        <v>164</v>
      </c>
      <c r="C202" s="4">
        <f aca="true" t="shared" si="9" ref="C202:H202">SUM(C203:C204)</f>
        <v>0</v>
      </c>
      <c r="D202" s="4">
        <f t="shared" si="9"/>
        <v>0</v>
      </c>
      <c r="E202" s="4">
        <f t="shared" si="9"/>
        <v>0</v>
      </c>
      <c r="F202" s="4">
        <f t="shared" si="9"/>
        <v>0</v>
      </c>
      <c r="G202" s="4">
        <f t="shared" si="9"/>
        <v>0</v>
      </c>
      <c r="H202" s="4">
        <f t="shared" si="9"/>
        <v>0</v>
      </c>
    </row>
    <row r="203" spans="1:8" ht="11.25">
      <c r="A203" s="28" t="s">
        <v>165</v>
      </c>
      <c r="B203" s="2" t="s">
        <v>166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1.25">
      <c r="A204" s="28" t="s">
        <v>167</v>
      </c>
      <c r="B204" s="2" t="s">
        <v>141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2" ht="11.25">
      <c r="A205" s="28"/>
      <c r="B205" s="33"/>
    </row>
    <row r="206" spans="1:8" s="4" customFormat="1" ht="12">
      <c r="A206" s="15" t="s">
        <v>168</v>
      </c>
      <c r="B206" s="4" t="s">
        <v>169</v>
      </c>
      <c r="C206" s="4">
        <v>1000</v>
      </c>
      <c r="D206" s="4">
        <v>1000</v>
      </c>
      <c r="E206" s="4">
        <v>1000</v>
      </c>
      <c r="F206" s="4">
        <v>1000</v>
      </c>
      <c r="G206" s="4">
        <v>1000</v>
      </c>
      <c r="H206" s="4">
        <v>1000</v>
      </c>
    </row>
    <row r="207" ht="12.75"/>
    <row r="208" spans="1:8" ht="11.25">
      <c r="A208" s="16"/>
      <c r="B208" s="18" t="s">
        <v>170</v>
      </c>
      <c r="C208" s="2">
        <v>0</v>
      </c>
      <c r="D208" s="2">
        <f>IF(C221&lt;0,-C221-C64,0)</f>
        <v>93100</v>
      </c>
      <c r="E208" s="2">
        <f>IF(D221&lt;0,-D221-D64,0)</f>
        <v>182400</v>
      </c>
      <c r="F208" s="2">
        <f>IF(E221&lt;0,-E221-E64,0)</f>
        <v>0</v>
      </c>
      <c r="G208" s="2">
        <f>IF(F221&lt;0,-F221-F64,0)</f>
        <v>0</v>
      </c>
      <c r="H208" s="2">
        <f>IF(G221&lt;0,-G221-G64,0)</f>
        <v>0</v>
      </c>
    </row>
    <row r="210" spans="1:8" s="4" customFormat="1" ht="12">
      <c r="A210" s="15" t="s">
        <v>71</v>
      </c>
      <c r="B210" s="4" t="s">
        <v>171</v>
      </c>
      <c r="C210" s="4">
        <f aca="true" t="shared" si="10" ref="C210:H210">IF(C221&gt;0,C221,0)</f>
        <v>0</v>
      </c>
      <c r="D210" s="4">
        <f t="shared" si="10"/>
        <v>0</v>
      </c>
      <c r="E210" s="4">
        <f>IF(E221&gt;0,E221,0)</f>
        <v>192200</v>
      </c>
      <c r="F210" s="4">
        <f t="shared" si="10"/>
        <v>170000</v>
      </c>
      <c r="G210" s="4">
        <f t="shared" si="10"/>
        <v>0</v>
      </c>
      <c r="H210" s="4">
        <f t="shared" si="10"/>
        <v>0</v>
      </c>
    </row>
    <row r="211" spans="1:2" ht="11.25">
      <c r="A211" s="16"/>
      <c r="B211" s="18"/>
    </row>
    <row r="212" spans="1:8" ht="11.25">
      <c r="A212" s="16"/>
      <c r="B212" s="36" t="s">
        <v>172</v>
      </c>
      <c r="C212" s="2">
        <f aca="true" t="shared" si="11" ref="C212:H212">IF(C221&gt;0,C221,0)</f>
        <v>0</v>
      </c>
      <c r="D212" s="2">
        <f t="shared" si="11"/>
        <v>0</v>
      </c>
      <c r="E212" s="2">
        <f t="shared" si="11"/>
        <v>192200</v>
      </c>
      <c r="F212" s="2">
        <f t="shared" si="11"/>
        <v>170000</v>
      </c>
      <c r="G212" s="2">
        <f t="shared" si="11"/>
        <v>0</v>
      </c>
      <c r="H212" s="2">
        <f t="shared" si="11"/>
        <v>0</v>
      </c>
    </row>
    <row r="213" ht="12.75"/>
    <row r="214" spans="1:8" ht="11.25">
      <c r="A214" s="16" t="s">
        <v>173</v>
      </c>
      <c r="B214" s="18" t="s">
        <v>174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2" ht="11.25">
      <c r="A215" s="42"/>
      <c r="B215" s="18"/>
    </row>
    <row r="216" spans="1:8" s="4" customFormat="1" ht="12">
      <c r="A216" s="3" t="s">
        <v>175</v>
      </c>
      <c r="C216" s="22">
        <f aca="true" t="shared" si="12" ref="C216:H216">SUM(C210+C208+C206+C202+C157+C152+C148+C137+C80)</f>
        <v>11848000</v>
      </c>
      <c r="D216" s="22">
        <f>SUM(D210+D208+D206+D202+D157+D152+D148+D137+D80)</f>
        <v>11986500</v>
      </c>
      <c r="E216" s="22">
        <f>SUM(E210+E208+E206+E202+E157+E152+E148+E137+E80)</f>
        <v>11687100</v>
      </c>
      <c r="F216" s="22">
        <f t="shared" si="12"/>
        <v>11677100</v>
      </c>
      <c r="G216" s="22">
        <f t="shared" si="12"/>
        <v>11717600</v>
      </c>
      <c r="H216" s="22">
        <f t="shared" si="12"/>
        <v>11896800</v>
      </c>
    </row>
    <row r="218" ht="11.25">
      <c r="A218" s="14" t="s">
        <v>176</v>
      </c>
    </row>
    <row r="219" spans="1:8" ht="11.25">
      <c r="A219" s="8" t="s">
        <v>177</v>
      </c>
      <c r="C219" s="2">
        <f aca="true" t="shared" si="13" ref="C219:H219">C62+C38+C7</f>
        <v>11749600</v>
      </c>
      <c r="D219" s="2">
        <f t="shared" si="13"/>
        <v>11804100</v>
      </c>
      <c r="E219" s="2">
        <f t="shared" si="13"/>
        <v>11687100</v>
      </c>
      <c r="F219" s="2">
        <f t="shared" si="13"/>
        <v>11677100</v>
      </c>
      <c r="G219" s="2">
        <f t="shared" si="13"/>
        <v>11667100</v>
      </c>
      <c r="H219" s="2">
        <f t="shared" si="13"/>
        <v>11667100</v>
      </c>
    </row>
    <row r="220" spans="1:8" ht="11.25">
      <c r="A220" s="8" t="s">
        <v>178</v>
      </c>
      <c r="C220" s="43">
        <f aca="true" t="shared" si="14" ref="C220:H220">SUM(C208+C206+C202+C157+C152+C148+C137+C80)</f>
        <v>11848000</v>
      </c>
      <c r="D220" s="43">
        <f t="shared" si="14"/>
        <v>11986500</v>
      </c>
      <c r="E220" s="43">
        <f>SUM(E208+E206+E202+E157+E152+E148+E137+E80)</f>
        <v>11494900</v>
      </c>
      <c r="F220" s="43">
        <f>SUM(F208+F206+F202+F157+F152+F148+F137+F80)</f>
        <v>11507100</v>
      </c>
      <c r="G220" s="43">
        <f t="shared" si="14"/>
        <v>11717600</v>
      </c>
      <c r="H220" s="43">
        <f t="shared" si="14"/>
        <v>11896800</v>
      </c>
    </row>
    <row r="221" spans="3:8" ht="11.25">
      <c r="C221" s="2">
        <f aca="true" t="shared" si="15" ref="C221:H221">C219-C220</f>
        <v>-98400</v>
      </c>
      <c r="D221" s="2">
        <f t="shared" si="15"/>
        <v>-182400</v>
      </c>
      <c r="E221" s="2">
        <f t="shared" si="15"/>
        <v>192200</v>
      </c>
      <c r="F221" s="2">
        <f t="shared" si="15"/>
        <v>170000</v>
      </c>
      <c r="G221" s="2">
        <f t="shared" si="15"/>
        <v>-50500</v>
      </c>
      <c r="H221" s="2">
        <f t="shared" si="15"/>
        <v>-229700</v>
      </c>
    </row>
    <row r="222" ht="12.75"/>
    <row r="223" ht="12">
      <c r="A223" s="15" t="s">
        <v>179</v>
      </c>
    </row>
    <row r="225" ht="12">
      <c r="A225" s="44" t="s">
        <v>180</v>
      </c>
    </row>
    <row r="227" spans="1:8" s="23" customFormat="1" ht="12">
      <c r="A227" s="3" t="s">
        <v>2</v>
      </c>
      <c r="B227" s="61" t="s">
        <v>3</v>
      </c>
      <c r="C227" s="60" t="s">
        <v>252</v>
      </c>
      <c r="D227" s="60" t="s">
        <v>273</v>
      </c>
      <c r="E227" s="60" t="s">
        <v>324</v>
      </c>
      <c r="F227" s="60" t="s">
        <v>342</v>
      </c>
      <c r="G227" s="60" t="s">
        <v>366</v>
      </c>
      <c r="H227" s="60" t="s">
        <v>466</v>
      </c>
    </row>
    <row r="229" spans="1:8" ht="11.25">
      <c r="A229" s="45" t="s">
        <v>4</v>
      </c>
      <c r="B229" s="18" t="s">
        <v>181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</row>
    <row r="231" spans="1:2" ht="11.25">
      <c r="A231" s="45" t="s">
        <v>44</v>
      </c>
      <c r="B231" s="18" t="s">
        <v>182</v>
      </c>
    </row>
    <row r="232" spans="1:2" ht="11.25">
      <c r="A232" s="42"/>
      <c r="B232" s="18" t="s">
        <v>183</v>
      </c>
    </row>
    <row r="233" spans="1:8" ht="11.25">
      <c r="A233" s="8" t="s">
        <v>46</v>
      </c>
      <c r="B233" s="2" t="s">
        <v>231</v>
      </c>
      <c r="C233" s="2">
        <f aca="true" t="shared" si="16" ref="C233:H233">IF(C320&lt;0,-C320,0)</f>
        <v>69900</v>
      </c>
      <c r="D233" s="2">
        <f t="shared" si="16"/>
        <v>621900</v>
      </c>
      <c r="E233" s="2">
        <f t="shared" si="16"/>
        <v>0</v>
      </c>
      <c r="F233" s="2">
        <f t="shared" si="16"/>
        <v>0</v>
      </c>
      <c r="G233" s="2">
        <f t="shared" si="16"/>
        <v>0</v>
      </c>
      <c r="H233" s="2">
        <f t="shared" si="16"/>
        <v>0</v>
      </c>
    </row>
    <row r="234" spans="1:2" ht="11.25">
      <c r="A234" s="9" t="s">
        <v>48</v>
      </c>
      <c r="B234" s="2" t="s">
        <v>212</v>
      </c>
    </row>
    <row r="235" spans="1:8" ht="11.25">
      <c r="A235" s="9" t="s">
        <v>253</v>
      </c>
      <c r="B235" s="29" t="s">
        <v>330</v>
      </c>
      <c r="C235" s="2">
        <f aca="true" t="shared" si="17" ref="C235:G236">C302</f>
        <v>10000</v>
      </c>
      <c r="D235" s="2">
        <f t="shared" si="17"/>
        <v>0</v>
      </c>
      <c r="E235" s="2">
        <f t="shared" si="17"/>
        <v>0</v>
      </c>
      <c r="F235" s="2">
        <f t="shared" si="17"/>
        <v>0</v>
      </c>
      <c r="G235" s="2">
        <f t="shared" si="17"/>
        <v>0</v>
      </c>
      <c r="H235" s="2">
        <f>H302</f>
        <v>0</v>
      </c>
    </row>
    <row r="236" spans="1:8" ht="11.25">
      <c r="A236" s="9" t="s">
        <v>254</v>
      </c>
      <c r="B236" s="10" t="s">
        <v>277</v>
      </c>
      <c r="C236" s="2">
        <f t="shared" si="17"/>
        <v>100000</v>
      </c>
      <c r="D236" s="2">
        <f t="shared" si="17"/>
        <v>250000</v>
      </c>
      <c r="E236" s="2">
        <f t="shared" si="17"/>
        <v>1700000</v>
      </c>
      <c r="F236" s="2">
        <f t="shared" si="17"/>
        <v>1800000</v>
      </c>
      <c r="G236" s="2">
        <f t="shared" si="17"/>
        <v>0</v>
      </c>
      <c r="H236" s="2">
        <f>H303</f>
        <v>0</v>
      </c>
    </row>
    <row r="237" spans="1:8" ht="11.25">
      <c r="A237" s="9" t="s">
        <v>255</v>
      </c>
      <c r="B237" s="10" t="s">
        <v>211</v>
      </c>
      <c r="C237" s="2">
        <f aca="true" t="shared" si="18" ref="C237:G239">C304</f>
        <v>0</v>
      </c>
      <c r="D237" s="2">
        <f t="shared" si="18"/>
        <v>0</v>
      </c>
      <c r="E237" s="2">
        <f>E304</f>
        <v>0</v>
      </c>
      <c r="F237" s="2">
        <f>F304</f>
        <v>0</v>
      </c>
      <c r="G237" s="2">
        <f>G304</f>
        <v>0</v>
      </c>
      <c r="H237" s="2">
        <f>H304</f>
        <v>0</v>
      </c>
    </row>
    <row r="238" spans="1:2" ht="11.25">
      <c r="A238" s="9" t="s">
        <v>261</v>
      </c>
      <c r="B238" s="10" t="s">
        <v>215</v>
      </c>
    </row>
    <row r="239" spans="1:8" ht="11.25">
      <c r="A239" s="9" t="s">
        <v>262</v>
      </c>
      <c r="B239" s="29" t="s">
        <v>330</v>
      </c>
      <c r="C239" s="2">
        <f t="shared" si="18"/>
        <v>23000</v>
      </c>
      <c r="D239" s="2">
        <f t="shared" si="18"/>
        <v>23000</v>
      </c>
      <c r="E239" s="2">
        <f t="shared" si="18"/>
        <v>23000</v>
      </c>
      <c r="F239" s="2">
        <f t="shared" si="18"/>
        <v>23000</v>
      </c>
      <c r="G239" s="2">
        <f t="shared" si="18"/>
        <v>23000</v>
      </c>
      <c r="H239" s="2">
        <f>H306</f>
        <v>23000</v>
      </c>
    </row>
    <row r="240" spans="1:8" ht="11.25">
      <c r="A240" s="9" t="s">
        <v>263</v>
      </c>
      <c r="B240" s="10" t="s">
        <v>277</v>
      </c>
      <c r="C240" s="2">
        <f aca="true" t="shared" si="19" ref="C240:G241">C307</f>
        <v>5000</v>
      </c>
      <c r="D240" s="2">
        <f t="shared" si="19"/>
        <v>5000</v>
      </c>
      <c r="E240" s="2">
        <f t="shared" si="19"/>
        <v>100000</v>
      </c>
      <c r="F240" s="2">
        <f t="shared" si="19"/>
        <v>100000</v>
      </c>
      <c r="G240" s="2">
        <f t="shared" si="19"/>
        <v>100000</v>
      </c>
      <c r="H240" s="2">
        <f>H307</f>
        <v>100000</v>
      </c>
    </row>
    <row r="241" spans="1:8" ht="11.25">
      <c r="A241" s="9" t="s">
        <v>264</v>
      </c>
      <c r="B241" s="10" t="s">
        <v>211</v>
      </c>
      <c r="C241" s="2">
        <f t="shared" si="19"/>
        <v>51000</v>
      </c>
      <c r="D241" s="2">
        <f t="shared" si="19"/>
        <v>25000</v>
      </c>
      <c r="E241" s="2">
        <f t="shared" si="19"/>
        <v>25000</v>
      </c>
      <c r="F241" s="2">
        <f t="shared" si="19"/>
        <v>25000</v>
      </c>
      <c r="G241" s="2">
        <f t="shared" si="19"/>
        <v>25000</v>
      </c>
      <c r="H241" s="2">
        <f>H308</f>
        <v>19700</v>
      </c>
    </row>
    <row r="242" ht="11.25">
      <c r="A242" s="8"/>
    </row>
    <row r="243" spans="1:8" ht="11.25">
      <c r="A243" s="9" t="s">
        <v>256</v>
      </c>
      <c r="B243" s="41" t="s">
        <v>184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2" ht="11.25">
      <c r="A244" s="8"/>
      <c r="B244" s="41"/>
    </row>
    <row r="245" spans="1:8" ht="11.25">
      <c r="A245" s="16" t="s">
        <v>185</v>
      </c>
      <c r="B245" s="18" t="s">
        <v>186</v>
      </c>
      <c r="C245" s="2">
        <f aca="true" t="shared" si="20" ref="C245:H245">C149</f>
        <v>741100</v>
      </c>
      <c r="D245" s="2">
        <f t="shared" si="20"/>
        <v>309100</v>
      </c>
      <c r="E245" s="2">
        <f t="shared" si="20"/>
        <v>305200</v>
      </c>
      <c r="F245" s="2">
        <f t="shared" si="20"/>
        <v>310300</v>
      </c>
      <c r="G245" s="2">
        <f t="shared" si="20"/>
        <v>303300</v>
      </c>
      <c r="H245" s="2">
        <f t="shared" si="20"/>
        <v>300000</v>
      </c>
    </row>
    <row r="247" spans="1:2" ht="11.25">
      <c r="A247" s="16" t="s">
        <v>187</v>
      </c>
      <c r="B247" s="18" t="s">
        <v>188</v>
      </c>
    </row>
    <row r="248" spans="1:2" ht="11.25">
      <c r="A248" s="42"/>
      <c r="B248" s="18" t="s">
        <v>189</v>
      </c>
    </row>
    <row r="249" spans="1:8" ht="11.25">
      <c r="A249" s="9" t="s">
        <v>190</v>
      </c>
      <c r="B249" s="2" t="s">
        <v>191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1" spans="1:2" ht="11.25">
      <c r="A251" s="16" t="s">
        <v>192</v>
      </c>
      <c r="B251" s="18" t="s">
        <v>193</v>
      </c>
    </row>
    <row r="252" spans="1:8" ht="11.25">
      <c r="A252" s="9" t="s">
        <v>194</v>
      </c>
      <c r="B252" s="2" t="s">
        <v>195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1.25">
      <c r="A253" s="46" t="s">
        <v>196</v>
      </c>
      <c r="B253" s="47" t="s">
        <v>197</v>
      </c>
      <c r="C253" s="43">
        <v>0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</row>
    <row r="255" spans="1:8" s="33" customFormat="1" ht="11.25">
      <c r="A255" s="48" t="s">
        <v>198</v>
      </c>
      <c r="B255" s="30"/>
      <c r="C255" s="2">
        <f aca="true" t="shared" si="21" ref="C255:H255">SUM(C229:C232,C234:C253)</f>
        <v>930100</v>
      </c>
      <c r="D255" s="2">
        <f t="shared" si="21"/>
        <v>612100</v>
      </c>
      <c r="E255" s="2">
        <f t="shared" si="21"/>
        <v>2153200</v>
      </c>
      <c r="F255" s="2">
        <f t="shared" si="21"/>
        <v>2258300</v>
      </c>
      <c r="G255" s="2">
        <f t="shared" si="21"/>
        <v>451300</v>
      </c>
      <c r="H255" s="2">
        <f t="shared" si="21"/>
        <v>442700</v>
      </c>
    </row>
    <row r="256" spans="3:8" s="41" customFormat="1" ht="11.25">
      <c r="C256" s="43"/>
      <c r="D256" s="43"/>
      <c r="E256" s="43"/>
      <c r="F256" s="43"/>
      <c r="G256" s="43"/>
      <c r="H256" s="43"/>
    </row>
    <row r="257" spans="1:8" s="23" customFormat="1" ht="12">
      <c r="A257" s="49" t="s">
        <v>199</v>
      </c>
      <c r="B257" s="50"/>
      <c r="C257" s="51">
        <f aca="true" t="shared" si="22" ref="C257:H257">SUM(C233:C253)</f>
        <v>1000000</v>
      </c>
      <c r="D257" s="51">
        <f t="shared" si="22"/>
        <v>1234000</v>
      </c>
      <c r="E257" s="51">
        <f t="shared" si="22"/>
        <v>2153200</v>
      </c>
      <c r="F257" s="51">
        <f t="shared" si="22"/>
        <v>2258300</v>
      </c>
      <c r="G257" s="51">
        <f t="shared" si="22"/>
        <v>451300</v>
      </c>
      <c r="H257" s="51">
        <f t="shared" si="22"/>
        <v>442700</v>
      </c>
    </row>
    <row r="259" s="23" customFormat="1" ht="12">
      <c r="A259" s="15" t="s">
        <v>179</v>
      </c>
    </row>
    <row r="261" ht="12">
      <c r="A261" s="44" t="s">
        <v>200</v>
      </c>
    </row>
    <row r="263" spans="1:8" s="23" customFormat="1" ht="12">
      <c r="A263" s="3" t="s">
        <v>2</v>
      </c>
      <c r="B263" s="61" t="s">
        <v>3</v>
      </c>
      <c r="C263" s="60" t="s">
        <v>252</v>
      </c>
      <c r="D263" s="60" t="s">
        <v>273</v>
      </c>
      <c r="E263" s="60" t="s">
        <v>324</v>
      </c>
      <c r="F263" s="60" t="s">
        <v>342</v>
      </c>
      <c r="G263" s="60" t="s">
        <v>366</v>
      </c>
      <c r="H263" s="60" t="s">
        <v>466</v>
      </c>
    </row>
    <row r="265" spans="1:2" ht="11.25">
      <c r="A265" s="45" t="s">
        <v>4</v>
      </c>
      <c r="B265" s="18" t="s">
        <v>201</v>
      </c>
    </row>
    <row r="266" spans="1:8" ht="11.25">
      <c r="A266" s="8" t="s">
        <v>6</v>
      </c>
      <c r="B266" s="10" t="s">
        <v>184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8" spans="1:2" ht="11.25">
      <c r="A268" s="45" t="s">
        <v>44</v>
      </c>
      <c r="B268" s="18" t="s">
        <v>202</v>
      </c>
    </row>
    <row r="269" spans="1:8" ht="11.25">
      <c r="A269" s="8" t="s">
        <v>46</v>
      </c>
      <c r="B269" s="2" t="s">
        <v>277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1.25">
      <c r="A270" s="8"/>
      <c r="B270" s="2" t="s">
        <v>204</v>
      </c>
      <c r="C270" s="2">
        <f aca="true" t="shared" si="23" ref="C270:H270">IF(C320&gt;0,C320,0)</f>
        <v>0</v>
      </c>
      <c r="D270" s="2">
        <f t="shared" si="23"/>
        <v>0</v>
      </c>
      <c r="E270" s="2">
        <f t="shared" si="23"/>
        <v>209200</v>
      </c>
      <c r="F270" s="2">
        <f t="shared" si="23"/>
        <v>244300</v>
      </c>
      <c r="G270" s="2">
        <f t="shared" si="23"/>
        <v>237300</v>
      </c>
      <c r="H270" s="2">
        <f t="shared" si="23"/>
        <v>234000</v>
      </c>
    </row>
    <row r="271" spans="1:8" ht="11.25">
      <c r="A271" s="8" t="s">
        <v>48</v>
      </c>
      <c r="B271" s="10" t="s">
        <v>205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ht="11.25">
      <c r="A272" s="8"/>
    </row>
    <row r="273" spans="1:8" ht="11.25">
      <c r="A273" s="16" t="s">
        <v>185</v>
      </c>
      <c r="B273" s="18" t="s">
        <v>206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5" spans="1:2" ht="11.25">
      <c r="A275" s="45" t="s">
        <v>187</v>
      </c>
      <c r="B275" s="18" t="s">
        <v>207</v>
      </c>
    </row>
    <row r="276" spans="1:8" ht="11.25">
      <c r="A276" s="9" t="s">
        <v>190</v>
      </c>
      <c r="B276" s="2" t="s">
        <v>381</v>
      </c>
      <c r="C276" s="2">
        <v>55000</v>
      </c>
      <c r="D276" s="2">
        <v>10000</v>
      </c>
      <c r="E276" s="2">
        <v>40000</v>
      </c>
      <c r="F276" s="2">
        <v>10000</v>
      </c>
      <c r="G276" s="2">
        <v>10000</v>
      </c>
      <c r="H276" s="2">
        <v>10000</v>
      </c>
    </row>
    <row r="277" spans="1:8" ht="11.25">
      <c r="A277" s="9" t="s">
        <v>209</v>
      </c>
      <c r="B277" s="2" t="s">
        <v>208</v>
      </c>
      <c r="C277" s="2">
        <v>65000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2" ht="11.25">
      <c r="A278" s="9" t="s">
        <v>327</v>
      </c>
      <c r="B278" s="2" t="s">
        <v>382</v>
      </c>
    </row>
    <row r="279" spans="1:8" ht="11.25">
      <c r="A279" s="9" t="s">
        <v>383</v>
      </c>
      <c r="B279" s="2" t="s">
        <v>384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1.25">
      <c r="A280" s="9" t="s">
        <v>385</v>
      </c>
      <c r="B280" s="2" t="s">
        <v>386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1.25">
      <c r="A281" s="9" t="s">
        <v>387</v>
      </c>
      <c r="B281" s="2" t="s">
        <v>388</v>
      </c>
      <c r="C281" s="2">
        <v>400000</v>
      </c>
      <c r="D281" s="2">
        <v>400000</v>
      </c>
      <c r="E281" s="2">
        <v>10000</v>
      </c>
      <c r="F281" s="2">
        <v>10000</v>
      </c>
      <c r="G281" s="2">
        <v>10000</v>
      </c>
      <c r="H281" s="2">
        <v>10000</v>
      </c>
    </row>
    <row r="282" spans="1:8" ht="11.25">
      <c r="A282" s="9" t="s">
        <v>389</v>
      </c>
      <c r="B282" s="2" t="s">
        <v>345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2" ht="11.25">
      <c r="A283" s="9" t="s">
        <v>352</v>
      </c>
      <c r="B283" s="2" t="s">
        <v>390</v>
      </c>
    </row>
    <row r="284" spans="1:8" ht="11.25">
      <c r="A284" s="9" t="s">
        <v>213</v>
      </c>
      <c r="B284" s="2" t="s">
        <v>329</v>
      </c>
      <c r="C284" s="2">
        <v>250000</v>
      </c>
      <c r="D284" s="2">
        <v>480000</v>
      </c>
      <c r="E284" s="2">
        <v>10000</v>
      </c>
      <c r="F284" s="2">
        <v>10000</v>
      </c>
      <c r="G284" s="2">
        <v>10000</v>
      </c>
      <c r="H284" s="2">
        <v>10000</v>
      </c>
    </row>
    <row r="285" spans="1:2" ht="11.25">
      <c r="A285" s="9" t="s">
        <v>214</v>
      </c>
      <c r="B285" s="2" t="s">
        <v>391</v>
      </c>
    </row>
    <row r="286" spans="1:8" ht="11.25">
      <c r="A286" s="9" t="s">
        <v>216</v>
      </c>
      <c r="B286" s="2" t="s">
        <v>392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1.25">
      <c r="A287" s="9" t="s">
        <v>217</v>
      </c>
      <c r="B287" s="2" t="s">
        <v>393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1.25">
      <c r="A288" s="9" t="s">
        <v>218</v>
      </c>
      <c r="B288" s="2" t="s">
        <v>394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</row>
    <row r="289" spans="1:8" ht="11.25">
      <c r="A289" s="9" t="s">
        <v>395</v>
      </c>
      <c r="B289" s="2" t="s">
        <v>396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1.25">
      <c r="A290" s="9" t="s">
        <v>397</v>
      </c>
      <c r="B290" s="2" t="s">
        <v>131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1.25">
      <c r="A291" s="9" t="s">
        <v>353</v>
      </c>
      <c r="B291" s="2" t="s">
        <v>398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1.25">
      <c r="A292" s="9" t="s">
        <v>399</v>
      </c>
      <c r="B292" s="2" t="s">
        <v>400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1.25">
      <c r="A293" s="9" t="s">
        <v>401</v>
      </c>
      <c r="B293" s="2" t="s">
        <v>402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1.25">
      <c r="A294" s="9" t="s">
        <v>403</v>
      </c>
      <c r="B294" s="2" t="s">
        <v>404</v>
      </c>
      <c r="C294" s="2">
        <v>2000</v>
      </c>
      <c r="D294" s="2">
        <v>2000</v>
      </c>
      <c r="E294" s="2">
        <v>2000</v>
      </c>
      <c r="F294" s="2">
        <v>2000</v>
      </c>
      <c r="G294" s="2">
        <v>2000</v>
      </c>
      <c r="H294" s="2">
        <v>2000</v>
      </c>
    </row>
    <row r="295" spans="1:8" ht="11.25">
      <c r="A295" s="9" t="s">
        <v>405</v>
      </c>
      <c r="B295" s="2" t="s">
        <v>406</v>
      </c>
      <c r="C295" s="2">
        <v>15000</v>
      </c>
      <c r="D295" s="2">
        <v>15000</v>
      </c>
      <c r="E295" s="2">
        <v>10000</v>
      </c>
      <c r="F295" s="2">
        <v>10000</v>
      </c>
      <c r="G295" s="2">
        <v>10000</v>
      </c>
      <c r="H295" s="2">
        <v>10000</v>
      </c>
    </row>
    <row r="296" spans="1:8" ht="11.25">
      <c r="A296" s="9" t="s">
        <v>407</v>
      </c>
      <c r="B296" s="2" t="s">
        <v>408</v>
      </c>
      <c r="C296" s="2">
        <v>1000</v>
      </c>
      <c r="D296" s="2">
        <v>1000</v>
      </c>
      <c r="E296" s="2">
        <v>1000</v>
      </c>
      <c r="F296" s="2">
        <v>1000</v>
      </c>
      <c r="G296" s="2">
        <v>1000</v>
      </c>
      <c r="H296" s="2">
        <v>1000</v>
      </c>
    </row>
    <row r="297" spans="1:8" ht="11.25">
      <c r="A297" s="9" t="s">
        <v>409</v>
      </c>
      <c r="B297" s="2" t="s">
        <v>411</v>
      </c>
      <c r="C297" s="2">
        <v>1000</v>
      </c>
      <c r="D297" s="2">
        <v>1000</v>
      </c>
      <c r="E297" s="2">
        <v>1000</v>
      </c>
      <c r="F297" s="2">
        <v>1000</v>
      </c>
      <c r="G297" s="2">
        <v>1000</v>
      </c>
      <c r="H297" s="2">
        <v>1000</v>
      </c>
    </row>
    <row r="298" spans="1:8" ht="11.25">
      <c r="A298" s="9" t="s">
        <v>410</v>
      </c>
      <c r="B298" s="2" t="s">
        <v>412</v>
      </c>
      <c r="C298" s="2">
        <v>1000</v>
      </c>
      <c r="D298" s="2">
        <v>1000</v>
      </c>
      <c r="E298" s="2">
        <v>1000</v>
      </c>
      <c r="F298" s="2">
        <v>1000</v>
      </c>
      <c r="G298" s="2">
        <v>1000</v>
      </c>
      <c r="H298" s="2">
        <v>1000</v>
      </c>
    </row>
    <row r="299" spans="1:8" ht="11.25">
      <c r="A299" s="9" t="s">
        <v>413</v>
      </c>
      <c r="B299" s="2" t="s">
        <v>414</v>
      </c>
      <c r="C299" s="2">
        <v>1000</v>
      </c>
      <c r="D299" s="2">
        <v>1000</v>
      </c>
      <c r="E299" s="2">
        <v>1000</v>
      </c>
      <c r="F299" s="2">
        <v>1000</v>
      </c>
      <c r="G299" s="2">
        <v>1000</v>
      </c>
      <c r="H299" s="2">
        <v>1000</v>
      </c>
    </row>
    <row r="300" spans="1:8" ht="11.25">
      <c r="A300" s="14" t="s">
        <v>415</v>
      </c>
      <c r="B300" s="2" t="s">
        <v>351</v>
      </c>
      <c r="C300" s="2">
        <v>20000</v>
      </c>
      <c r="D300" s="2">
        <v>20000</v>
      </c>
      <c r="E300" s="2">
        <v>20000</v>
      </c>
      <c r="F300" s="2">
        <v>20000</v>
      </c>
      <c r="G300" s="2">
        <v>20000</v>
      </c>
      <c r="H300" s="2">
        <v>20000</v>
      </c>
    </row>
    <row r="301" spans="1:2" ht="11.25">
      <c r="A301" s="14" t="s">
        <v>416</v>
      </c>
      <c r="B301" s="10" t="s">
        <v>212</v>
      </c>
    </row>
    <row r="302" spans="1:8" ht="11.25">
      <c r="A302" s="9" t="s">
        <v>417</v>
      </c>
      <c r="B302" s="29" t="s">
        <v>330</v>
      </c>
      <c r="C302" s="2">
        <v>10000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1.25">
      <c r="A303" s="9" t="s">
        <v>418</v>
      </c>
      <c r="B303" s="10" t="s">
        <v>277</v>
      </c>
      <c r="C303" s="2">
        <v>100000</v>
      </c>
      <c r="D303" s="2">
        <v>250000</v>
      </c>
      <c r="E303" s="2">
        <v>1700000</v>
      </c>
      <c r="F303" s="2">
        <v>1800000</v>
      </c>
      <c r="G303" s="2">
        <v>0</v>
      </c>
      <c r="H303" s="2">
        <v>0</v>
      </c>
    </row>
    <row r="304" spans="1:8" ht="11.25">
      <c r="A304" s="9" t="s">
        <v>419</v>
      </c>
      <c r="B304" s="10" t="s">
        <v>211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2" ht="11.25">
      <c r="A305" s="9" t="s">
        <v>420</v>
      </c>
      <c r="B305" s="10" t="s">
        <v>215</v>
      </c>
    </row>
    <row r="306" spans="1:8" ht="11.25">
      <c r="A306" s="9" t="s">
        <v>421</v>
      </c>
      <c r="B306" s="29" t="s">
        <v>330</v>
      </c>
      <c r="C306" s="2">
        <v>23000</v>
      </c>
      <c r="D306" s="2">
        <v>23000</v>
      </c>
      <c r="E306" s="2">
        <v>23000</v>
      </c>
      <c r="F306" s="2">
        <v>23000</v>
      </c>
      <c r="G306" s="2">
        <v>23000</v>
      </c>
      <c r="H306" s="2">
        <v>23000</v>
      </c>
    </row>
    <row r="307" spans="1:8" ht="11.25">
      <c r="A307" s="9" t="s">
        <v>422</v>
      </c>
      <c r="B307" s="10" t="s">
        <v>277</v>
      </c>
      <c r="C307" s="2">
        <v>5000</v>
      </c>
      <c r="D307" s="2">
        <v>5000</v>
      </c>
      <c r="E307" s="2">
        <v>100000</v>
      </c>
      <c r="F307" s="2">
        <v>100000</v>
      </c>
      <c r="G307" s="2">
        <v>100000</v>
      </c>
      <c r="H307" s="2">
        <v>100000</v>
      </c>
    </row>
    <row r="308" spans="1:8" ht="11.25">
      <c r="A308" s="9" t="s">
        <v>423</v>
      </c>
      <c r="B308" s="10" t="s">
        <v>211</v>
      </c>
      <c r="C308" s="2">
        <v>51000</v>
      </c>
      <c r="D308" s="2">
        <v>25000</v>
      </c>
      <c r="E308" s="2">
        <v>25000</v>
      </c>
      <c r="F308" s="2">
        <v>25000</v>
      </c>
      <c r="G308" s="2">
        <v>25000</v>
      </c>
      <c r="H308" s="2">
        <v>19700</v>
      </c>
    </row>
    <row r="309" ht="11.25">
      <c r="B309" s="10"/>
    </row>
    <row r="310" spans="1:2" ht="11.25">
      <c r="A310" s="16" t="s">
        <v>192</v>
      </c>
      <c r="B310" s="18" t="s">
        <v>219</v>
      </c>
    </row>
    <row r="311" spans="1:8" ht="11.25">
      <c r="A311" s="9" t="s">
        <v>194</v>
      </c>
      <c r="B311" s="2" t="s">
        <v>166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1.25">
      <c r="A312" s="9" t="s">
        <v>196</v>
      </c>
      <c r="B312" s="2" t="s">
        <v>141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1.25">
      <c r="A313" s="9" t="s">
        <v>328</v>
      </c>
      <c r="B313" s="10" t="s">
        <v>210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5" spans="1:8" s="52" customFormat="1" ht="12">
      <c r="A315" s="49" t="s">
        <v>220</v>
      </c>
      <c r="B315" s="50"/>
      <c r="C315" s="51">
        <f aca="true" t="shared" si="24" ref="C315:H315">SUM(C265:C312)</f>
        <v>1000000</v>
      </c>
      <c r="D315" s="51">
        <f t="shared" si="24"/>
        <v>1234000</v>
      </c>
      <c r="E315" s="51">
        <f t="shared" si="24"/>
        <v>2153200</v>
      </c>
      <c r="F315" s="51">
        <f t="shared" si="24"/>
        <v>2258300</v>
      </c>
      <c r="G315" s="51">
        <f t="shared" si="24"/>
        <v>451300</v>
      </c>
      <c r="H315" s="51">
        <f t="shared" si="24"/>
        <v>442700</v>
      </c>
    </row>
    <row r="317" ht="11.25">
      <c r="A317" s="53" t="s">
        <v>221</v>
      </c>
    </row>
    <row r="318" spans="1:8" ht="11.25">
      <c r="A318" s="8" t="s">
        <v>198</v>
      </c>
      <c r="C318" s="2">
        <f aca="true" t="shared" si="25" ref="C318:H318">SUM(C229:C232,C234:C249)</f>
        <v>930100</v>
      </c>
      <c r="D318" s="2">
        <f t="shared" si="25"/>
        <v>612100</v>
      </c>
      <c r="E318" s="2">
        <f t="shared" si="25"/>
        <v>2153200</v>
      </c>
      <c r="F318" s="2">
        <f t="shared" si="25"/>
        <v>2258300</v>
      </c>
      <c r="G318" s="2">
        <f t="shared" si="25"/>
        <v>451300</v>
      </c>
      <c r="H318" s="2">
        <f t="shared" si="25"/>
        <v>442700</v>
      </c>
    </row>
    <row r="319" spans="1:8" ht="11.25">
      <c r="A319" s="14" t="s">
        <v>222</v>
      </c>
      <c r="C319" s="43">
        <f>SUM(C272:C312)+C266</f>
        <v>1000000</v>
      </c>
      <c r="D319" s="43">
        <f>SUM(D272:D312)+D266</f>
        <v>1234000</v>
      </c>
      <c r="E319" s="43">
        <f>SUM(E272:E312)</f>
        <v>1944000</v>
      </c>
      <c r="F319" s="43">
        <f>SUM(F272:F312)</f>
        <v>2014000</v>
      </c>
      <c r="G319" s="43">
        <f>SUM(G272:G312)</f>
        <v>214000</v>
      </c>
      <c r="H319" s="43">
        <f>SUM(H272:H312)</f>
        <v>208700</v>
      </c>
    </row>
    <row r="320" spans="1:8" ht="11.25">
      <c r="A320" s="9" t="s">
        <v>223</v>
      </c>
      <c r="C320" s="2">
        <f aca="true" t="shared" si="26" ref="C320:H320">C318-C319</f>
        <v>-69900</v>
      </c>
      <c r="D320" s="2">
        <f t="shared" si="26"/>
        <v>-621900</v>
      </c>
      <c r="E320" s="2">
        <f t="shared" si="26"/>
        <v>209200</v>
      </c>
      <c r="F320" s="2">
        <f t="shared" si="26"/>
        <v>244300</v>
      </c>
      <c r="G320" s="2">
        <f t="shared" si="26"/>
        <v>237300</v>
      </c>
      <c r="H320" s="2">
        <f t="shared" si="26"/>
        <v>234000</v>
      </c>
    </row>
    <row r="321" spans="6:7" ht="11.25">
      <c r="F321" s="41"/>
      <c r="G321" s="41"/>
    </row>
    <row r="322" spans="1:7" ht="11.25">
      <c r="A322" s="8"/>
      <c r="F322" s="19"/>
      <c r="G322" s="19"/>
    </row>
    <row r="324" ht="11.25">
      <c r="B324" s="10"/>
    </row>
    <row r="326" spans="2:8" ht="12">
      <c r="B326" s="10"/>
      <c r="C326" s="60"/>
      <c r="D326" s="60"/>
      <c r="E326" s="60"/>
      <c r="F326" s="59"/>
      <c r="G326" s="59"/>
      <c r="H326" s="60"/>
    </row>
    <row r="327" ht="11.25">
      <c r="B327" s="10"/>
    </row>
  </sheetData>
  <printOptions horizontalCentered="1"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perSize="9" r:id="rId1"/>
  <headerFooter alignWithMargins="0">
    <oddHeader>&amp;C&amp;"Arial,Fett Kursiv"&amp;12D. Mittelfristige Finanzplanung des Betriebes Abfallwirtschaft</oddHeader>
    <oddFooter>&amp;CSeite &amp;P</oddFooter>
  </headerFooter>
  <rowBreaks count="3" manualBreakCount="3">
    <brk id="73" max="255" man="1"/>
    <brk id="222" max="255" man="1"/>
    <brk id="2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33"/>
  <sheetViews>
    <sheetView workbookViewId="0" topLeftCell="A1">
      <selection activeCell="F19" sqref="F19"/>
    </sheetView>
  </sheetViews>
  <sheetFormatPr defaultColWidth="11.421875" defaultRowHeight="12.75"/>
  <cols>
    <col min="1" max="1" width="8.421875" style="14" customWidth="1"/>
    <col min="2" max="2" width="37.28125" style="2" bestFit="1" customWidth="1"/>
    <col min="3" max="4" width="12.28125" style="2" customWidth="1"/>
    <col min="5" max="5" width="13.57421875" style="41" bestFit="1" customWidth="1"/>
    <col min="6" max="6" width="12.7109375" style="0" customWidth="1"/>
  </cols>
  <sheetData>
    <row r="1" ht="12.75">
      <c r="A1" s="1" t="s">
        <v>0</v>
      </c>
    </row>
    <row r="3" ht="12.75">
      <c r="A3" s="3" t="s">
        <v>1</v>
      </c>
    </row>
    <row r="5" spans="1:5" ht="12.75">
      <c r="A5" s="3" t="s">
        <v>2</v>
      </c>
      <c r="B5" s="4" t="s">
        <v>3</v>
      </c>
      <c r="C5" s="81" t="s">
        <v>273</v>
      </c>
      <c r="D5" s="81" t="s">
        <v>252</v>
      </c>
      <c r="E5" s="80" t="s">
        <v>468</v>
      </c>
    </row>
    <row r="7" spans="1:5" ht="12.75">
      <c r="A7" s="3" t="s">
        <v>4</v>
      </c>
      <c r="B7" s="4" t="s">
        <v>5</v>
      </c>
      <c r="C7" s="4">
        <f>SUM(C9:C36)</f>
        <v>11550600</v>
      </c>
      <c r="D7" s="4">
        <f>SUM(D9:D36)</f>
        <v>11520100</v>
      </c>
      <c r="E7" s="4">
        <f>SUM(E9:E36)</f>
        <v>12059749.549999999</v>
      </c>
    </row>
    <row r="8" spans="1:5" ht="12.75">
      <c r="A8" s="6" t="s">
        <v>6</v>
      </c>
      <c r="B8" s="7" t="s">
        <v>7</v>
      </c>
      <c r="E8" s="2"/>
    </row>
    <row r="9" spans="1:6" ht="12.75">
      <c r="A9" s="8" t="s">
        <v>8</v>
      </c>
      <c r="B9" s="2" t="s">
        <v>325</v>
      </c>
      <c r="C9" s="2">
        <f>Entwurf!D9</f>
        <v>9715000</v>
      </c>
      <c r="D9" s="2">
        <f>Entwurf!C9</f>
        <v>9720000</v>
      </c>
      <c r="E9" s="2">
        <f>9954496.03</f>
        <v>9954496.03</v>
      </c>
      <c r="F9" s="76"/>
    </row>
    <row r="10" spans="1:6" ht="12.75">
      <c r="A10" s="8" t="s">
        <v>9</v>
      </c>
      <c r="B10" s="2" t="s">
        <v>494</v>
      </c>
      <c r="C10" s="2">
        <f>Entwurf!D10</f>
        <v>5000</v>
      </c>
      <c r="D10" s="2">
        <f>Entwurf!C10</f>
        <v>0</v>
      </c>
      <c r="E10" s="2">
        <v>81477.31</v>
      </c>
      <c r="F10" s="76"/>
    </row>
    <row r="11" spans="1:5" ht="12.75">
      <c r="A11" s="8" t="s">
        <v>10</v>
      </c>
      <c r="B11" s="2" t="s">
        <v>443</v>
      </c>
      <c r="C11" s="2">
        <f>Entwurf!D11</f>
        <v>60000</v>
      </c>
      <c r="D11" s="2">
        <f>Entwurf!C11</f>
        <v>60000</v>
      </c>
      <c r="E11" s="2">
        <v>0</v>
      </c>
    </row>
    <row r="12" spans="1:5" ht="12.75">
      <c r="A12" s="8" t="s">
        <v>11</v>
      </c>
      <c r="B12" s="2" t="s">
        <v>363</v>
      </c>
      <c r="C12" s="2">
        <f>Entwurf!D12</f>
        <v>1800</v>
      </c>
      <c r="D12" s="2">
        <f>Entwurf!C12</f>
        <v>1800</v>
      </c>
      <c r="E12" s="2">
        <v>1930.5</v>
      </c>
    </row>
    <row r="13" spans="1:5" ht="12.75">
      <c r="A13" s="8" t="s">
        <v>13</v>
      </c>
      <c r="B13" s="2" t="s">
        <v>362</v>
      </c>
      <c r="C13" s="2">
        <f>Entwurf!D13</f>
        <v>1800</v>
      </c>
      <c r="D13" s="2">
        <f>Entwurf!C13</f>
        <v>1800</v>
      </c>
      <c r="E13" s="2">
        <v>2079</v>
      </c>
    </row>
    <row r="14" spans="1:5" ht="12.75">
      <c r="A14" s="8" t="s">
        <v>14</v>
      </c>
      <c r="B14" s="2" t="s">
        <v>343</v>
      </c>
      <c r="C14" s="2">
        <f>Entwurf!D14</f>
        <v>35000</v>
      </c>
      <c r="D14" s="2">
        <f>Entwurf!C14</f>
        <v>35000</v>
      </c>
      <c r="E14" s="2">
        <v>49163.41</v>
      </c>
    </row>
    <row r="15" spans="1:5" ht="12.75">
      <c r="A15" s="8"/>
      <c r="B15" s="2" t="s">
        <v>278</v>
      </c>
      <c r="E15" s="2"/>
    </row>
    <row r="16" spans="1:6" ht="12.75">
      <c r="A16" s="8" t="s">
        <v>16</v>
      </c>
      <c r="B16" s="2" t="s">
        <v>279</v>
      </c>
      <c r="C16" s="2">
        <f>Entwurf!D16</f>
        <v>460000</v>
      </c>
      <c r="D16" s="2">
        <f>Entwurf!C16</f>
        <v>460000</v>
      </c>
      <c r="E16" s="2">
        <v>554372.75</v>
      </c>
      <c r="F16" s="76"/>
    </row>
    <row r="17" spans="1:5" ht="12.75">
      <c r="A17" s="8" t="s">
        <v>18</v>
      </c>
      <c r="B17" s="2" t="s">
        <v>280</v>
      </c>
      <c r="C17" s="2">
        <f>Entwurf!D17</f>
        <v>310000</v>
      </c>
      <c r="D17" s="2">
        <f>Entwurf!C17</f>
        <v>310000</v>
      </c>
      <c r="E17" s="2">
        <v>343033</v>
      </c>
    </row>
    <row r="18" spans="1:5" ht="12.75">
      <c r="A18" s="8" t="s">
        <v>20</v>
      </c>
      <c r="B18" s="2" t="s">
        <v>446</v>
      </c>
      <c r="C18" s="2">
        <f>Entwurf!D18</f>
        <v>20000</v>
      </c>
      <c r="D18" s="2">
        <f>Entwurf!C18</f>
        <v>1000</v>
      </c>
      <c r="E18" s="2">
        <v>0</v>
      </c>
    </row>
    <row r="19" spans="1:5" ht="12.75">
      <c r="A19" s="8" t="s">
        <v>22</v>
      </c>
      <c r="B19" s="10" t="s">
        <v>12</v>
      </c>
      <c r="C19" s="2">
        <f>Entwurf!D19</f>
        <v>500000</v>
      </c>
      <c r="D19" s="2">
        <f>Entwurf!C19</f>
        <v>450000</v>
      </c>
      <c r="E19" s="2">
        <v>588966.7</v>
      </c>
    </row>
    <row r="20" spans="1:6" ht="12.75">
      <c r="A20" s="8" t="s">
        <v>23</v>
      </c>
      <c r="B20" s="29" t="s">
        <v>347</v>
      </c>
      <c r="C20" s="2">
        <f>Entwurf!D20</f>
        <v>10000</v>
      </c>
      <c r="D20" s="2">
        <f>Entwurf!C20</f>
        <v>25000</v>
      </c>
      <c r="E20" s="2">
        <v>29868</v>
      </c>
      <c r="F20" s="76"/>
    </row>
    <row r="21" spans="1:5" ht="12.75">
      <c r="A21" s="8" t="s">
        <v>281</v>
      </c>
      <c r="B21" s="29" t="s">
        <v>348</v>
      </c>
      <c r="C21" s="2">
        <f>Entwurf!D21</f>
        <v>50000</v>
      </c>
      <c r="D21" s="2">
        <f>Entwurf!C21</f>
        <v>60000</v>
      </c>
      <c r="E21" s="2">
        <v>76957</v>
      </c>
    </row>
    <row r="22" spans="1:5" ht="12.75">
      <c r="A22" s="8" t="s">
        <v>282</v>
      </c>
      <c r="B22" s="29" t="s">
        <v>349</v>
      </c>
      <c r="C22" s="2">
        <f>Entwurf!D22</f>
        <v>5000</v>
      </c>
      <c r="D22" s="2">
        <f>Entwurf!C22</f>
        <v>5000</v>
      </c>
      <c r="E22" s="2">
        <v>7618</v>
      </c>
    </row>
    <row r="23" spans="1:5" ht="12.75">
      <c r="A23" s="8" t="s">
        <v>283</v>
      </c>
      <c r="B23" s="29" t="s">
        <v>345</v>
      </c>
      <c r="C23" s="2">
        <f>Entwurf!D23</f>
        <v>0</v>
      </c>
      <c r="D23" s="2">
        <f>Entwurf!C23</f>
        <v>20000</v>
      </c>
      <c r="E23" s="2">
        <v>32404</v>
      </c>
    </row>
    <row r="24" spans="1:5" ht="12.75">
      <c r="A24" s="8" t="s">
        <v>284</v>
      </c>
      <c r="B24" s="29" t="s">
        <v>340</v>
      </c>
      <c r="C24" s="2">
        <f>Entwurf!D24</f>
        <v>100000</v>
      </c>
      <c r="D24" s="2">
        <f>Entwurf!C24</f>
        <v>85000</v>
      </c>
      <c r="E24" s="2">
        <v>79546</v>
      </c>
    </row>
    <row r="25" spans="1:5" ht="12.75">
      <c r="A25" s="8" t="s">
        <v>285</v>
      </c>
      <c r="B25" s="29" t="s">
        <v>495</v>
      </c>
      <c r="C25" s="2">
        <f>Entwurf!D25</f>
        <v>25000</v>
      </c>
      <c r="D25" s="2">
        <f>Entwurf!C25</f>
        <v>0</v>
      </c>
      <c r="E25" s="2">
        <v>0</v>
      </c>
    </row>
    <row r="26" spans="1:5" ht="12.75">
      <c r="A26" s="8" t="s">
        <v>341</v>
      </c>
      <c r="B26" s="29" t="s">
        <v>286</v>
      </c>
      <c r="C26" s="2">
        <f>Entwurf!D26</f>
        <v>8000</v>
      </c>
      <c r="D26" s="2">
        <f>Entwurf!C26</f>
        <v>8000</v>
      </c>
      <c r="E26" s="2">
        <v>8294</v>
      </c>
    </row>
    <row r="27" spans="1:5" ht="12.75">
      <c r="A27" s="8" t="s">
        <v>344</v>
      </c>
      <c r="B27" s="2" t="s">
        <v>15</v>
      </c>
      <c r="C27" s="2">
        <f>Entwurf!D27</f>
        <v>50000</v>
      </c>
      <c r="D27" s="2">
        <f>Entwurf!C27</f>
        <v>50000</v>
      </c>
      <c r="E27" s="2">
        <v>57436</v>
      </c>
    </row>
    <row r="28" spans="1:5" ht="12.75">
      <c r="A28" s="8" t="s">
        <v>444</v>
      </c>
      <c r="B28" s="2" t="s">
        <v>17</v>
      </c>
      <c r="C28" s="2">
        <f>Entwurf!D28</f>
        <v>8000</v>
      </c>
      <c r="D28" s="2">
        <f>Entwurf!C28</f>
        <v>12000</v>
      </c>
      <c r="E28" s="2">
        <v>15819</v>
      </c>
    </row>
    <row r="29" spans="1:5" ht="12.75">
      <c r="A29" s="8" t="s">
        <v>445</v>
      </c>
      <c r="B29" s="2" t="s">
        <v>19</v>
      </c>
      <c r="C29" s="2">
        <f>Entwurf!D29</f>
        <v>60000</v>
      </c>
      <c r="D29" s="2">
        <f>Entwurf!C29</f>
        <v>85000</v>
      </c>
      <c r="E29" s="2">
        <v>103376</v>
      </c>
    </row>
    <row r="30" spans="1:5" ht="12.75">
      <c r="A30" s="8" t="s">
        <v>476</v>
      </c>
      <c r="B30" s="2" t="s">
        <v>496</v>
      </c>
      <c r="C30" s="2">
        <f>Entwurf!D30</f>
        <v>0</v>
      </c>
      <c r="D30" s="2">
        <f>Entwurf!C30</f>
        <v>2500</v>
      </c>
      <c r="E30" s="2">
        <v>5055</v>
      </c>
    </row>
    <row r="31" spans="1:5" ht="12.75">
      <c r="A31" s="8" t="s">
        <v>493</v>
      </c>
      <c r="B31" s="10" t="s">
        <v>492</v>
      </c>
      <c r="C31" s="2">
        <f>Entwurf!D31</f>
        <v>8000</v>
      </c>
      <c r="D31" s="2">
        <f>Entwurf!C31</f>
        <v>10000</v>
      </c>
      <c r="E31" s="2">
        <v>10139</v>
      </c>
    </row>
    <row r="32" spans="1:5" ht="12.75">
      <c r="A32" s="6" t="s">
        <v>24</v>
      </c>
      <c r="B32" s="7" t="s">
        <v>25</v>
      </c>
      <c r="C32"/>
      <c r="D32"/>
      <c r="E32" s="2"/>
    </row>
    <row r="33" spans="1:5" ht="12.75">
      <c r="A33" s="9" t="s">
        <v>26</v>
      </c>
      <c r="B33" s="10" t="s">
        <v>27</v>
      </c>
      <c r="C33" s="2">
        <f>Entwurf!D33</f>
        <v>3000</v>
      </c>
      <c r="D33" s="2">
        <f>Entwurf!C33</f>
        <v>3000</v>
      </c>
      <c r="E33" s="2">
        <v>2995.73</v>
      </c>
    </row>
    <row r="34" spans="1:5" ht="12.75">
      <c r="A34" s="9" t="s">
        <v>28</v>
      </c>
      <c r="B34" s="2" t="s">
        <v>29</v>
      </c>
      <c r="C34" s="2">
        <f>Entwurf!D34</f>
        <v>0</v>
      </c>
      <c r="D34" s="2">
        <f>Entwurf!C34</f>
        <v>0</v>
      </c>
      <c r="E34" s="2">
        <v>0</v>
      </c>
    </row>
    <row r="35" spans="1:5" ht="12.75">
      <c r="A35" s="11" t="s">
        <v>320</v>
      </c>
      <c r="B35" s="7" t="s">
        <v>378</v>
      </c>
      <c r="E35" s="2"/>
    </row>
    <row r="36" spans="1:5" ht="12.75">
      <c r="A36" s="12"/>
      <c r="B36" s="7" t="s">
        <v>31</v>
      </c>
      <c r="C36" s="2">
        <f>Entwurf!D36</f>
        <v>115000</v>
      </c>
      <c r="D36" s="2">
        <f>Entwurf!C36</f>
        <v>115000</v>
      </c>
      <c r="E36" s="2">
        <v>54723.12</v>
      </c>
    </row>
    <row r="37" spans="1:5" ht="12.75">
      <c r="A37"/>
      <c r="B37"/>
      <c r="C37"/>
      <c r="D37"/>
      <c r="E37"/>
    </row>
    <row r="38" spans="1:5" ht="12.75">
      <c r="A38" s="3" t="s">
        <v>32</v>
      </c>
      <c r="B38" s="4" t="s">
        <v>33</v>
      </c>
      <c r="C38" s="4">
        <f>SUM(C40:C60)</f>
        <v>223500</v>
      </c>
      <c r="D38" s="4">
        <f>SUM(D40:D60)</f>
        <v>199500</v>
      </c>
      <c r="E38" s="4">
        <f>SUM(E40:E60)</f>
        <v>278356.9199999999</v>
      </c>
    </row>
    <row r="39" spans="1:5" ht="12.75">
      <c r="A39" s="11" t="s">
        <v>34</v>
      </c>
      <c r="B39" s="13" t="s">
        <v>35</v>
      </c>
      <c r="E39" s="2"/>
    </row>
    <row r="40" spans="1:5" ht="12.75">
      <c r="A40" s="9" t="s">
        <v>224</v>
      </c>
      <c r="B40" s="10" t="s">
        <v>37</v>
      </c>
      <c r="C40" s="2">
        <f>Entwurf!D40</f>
        <v>0</v>
      </c>
      <c r="D40" s="2">
        <f>Entwurf!C40</f>
        <v>1000</v>
      </c>
      <c r="E40" s="2">
        <v>0</v>
      </c>
    </row>
    <row r="41" spans="1:5" ht="12.75">
      <c r="A41" s="9" t="s">
        <v>225</v>
      </c>
      <c r="B41" s="2" t="s">
        <v>39</v>
      </c>
      <c r="C41" s="2">
        <f>Entwurf!D41</f>
        <v>0</v>
      </c>
      <c r="D41" s="2">
        <f>Entwurf!C41</f>
        <v>0</v>
      </c>
      <c r="E41" s="2">
        <v>1230.2</v>
      </c>
    </row>
    <row r="42" spans="1:5" ht="12.75">
      <c r="A42" s="9" t="s">
        <v>40</v>
      </c>
      <c r="B42" s="2" t="s">
        <v>41</v>
      </c>
      <c r="C42" s="2">
        <f>Entwurf!D42</f>
        <v>4500</v>
      </c>
      <c r="D42" s="2">
        <f>Entwurf!C42</f>
        <v>4500</v>
      </c>
      <c r="E42" s="2">
        <v>7668.56</v>
      </c>
    </row>
    <row r="43" spans="1:5" ht="12.75">
      <c r="A43" s="9" t="s">
        <v>42</v>
      </c>
      <c r="B43" s="2" t="s">
        <v>43</v>
      </c>
      <c r="C43" s="2">
        <f>Entwurf!D43</f>
        <v>4000</v>
      </c>
      <c r="D43" s="2">
        <f>Entwurf!C43</f>
        <v>4000</v>
      </c>
      <c r="E43" s="2">
        <v>6703.6</v>
      </c>
    </row>
    <row r="44" spans="1:5" ht="12.75">
      <c r="A44" s="11" t="s">
        <v>44</v>
      </c>
      <c r="B44" s="13" t="s">
        <v>45</v>
      </c>
      <c r="E44" s="2"/>
    </row>
    <row r="45" spans="1:5" ht="12.75">
      <c r="A45" s="9" t="s">
        <v>46</v>
      </c>
      <c r="B45" s="2" t="s">
        <v>359</v>
      </c>
      <c r="C45" s="2">
        <f>Entwurf!D45</f>
        <v>175000</v>
      </c>
      <c r="D45" s="2">
        <f>Entwurf!C45</f>
        <v>175000</v>
      </c>
      <c r="E45" s="2">
        <v>176895.57</v>
      </c>
    </row>
    <row r="46" spans="1:5" ht="12.75">
      <c r="A46" s="9" t="s">
        <v>358</v>
      </c>
      <c r="B46" s="2" t="s">
        <v>47</v>
      </c>
      <c r="C46" s="2">
        <f>Entwurf!D46</f>
        <v>0</v>
      </c>
      <c r="D46" s="2">
        <f>Entwurf!C46</f>
        <v>1000</v>
      </c>
      <c r="E46" s="2">
        <v>173.15</v>
      </c>
    </row>
    <row r="47" spans="1:5" ht="12.75">
      <c r="A47" s="9" t="s">
        <v>261</v>
      </c>
      <c r="B47" s="2" t="s">
        <v>49</v>
      </c>
      <c r="C47" s="2">
        <f>Entwurf!D47</f>
        <v>35000</v>
      </c>
      <c r="D47" s="2">
        <f>Entwurf!C47</f>
        <v>9000</v>
      </c>
      <c r="E47" s="2">
        <v>321</v>
      </c>
    </row>
    <row r="48" spans="1:5" ht="12.75">
      <c r="A48" s="11" t="s">
        <v>261</v>
      </c>
      <c r="B48" s="7" t="s">
        <v>51</v>
      </c>
      <c r="C48" s="2">
        <f>Entwurf!D48</f>
        <v>0</v>
      </c>
      <c r="D48" s="2">
        <f>Entwurf!C48</f>
        <v>0</v>
      </c>
      <c r="E48" s="2">
        <v>57629.42</v>
      </c>
    </row>
    <row r="49" spans="1:5" ht="12.75">
      <c r="A49" s="11" t="s">
        <v>319</v>
      </c>
      <c r="B49" s="7" t="s">
        <v>53</v>
      </c>
      <c r="E49" s="2"/>
    </row>
    <row r="50" spans="1:5" ht="12.75">
      <c r="A50" s="9" t="s">
        <v>317</v>
      </c>
      <c r="B50" s="2" t="s">
        <v>55</v>
      </c>
      <c r="C50" s="2">
        <f>Entwurf!D50</f>
        <v>0</v>
      </c>
      <c r="D50" s="2">
        <f>Entwurf!C50</f>
        <v>0</v>
      </c>
      <c r="E50" s="2">
        <v>1745</v>
      </c>
    </row>
    <row r="51" spans="1:5" ht="12.75">
      <c r="A51" s="9" t="s">
        <v>318</v>
      </c>
      <c r="B51" s="10" t="s">
        <v>57</v>
      </c>
      <c r="C51" s="2">
        <f>Entwurf!D51</f>
        <v>0</v>
      </c>
      <c r="D51" s="2">
        <f>Entwurf!C51</f>
        <v>0</v>
      </c>
      <c r="E51" s="2">
        <v>16514</v>
      </c>
    </row>
    <row r="52" spans="1:5" ht="12.75">
      <c r="A52" s="9" t="s">
        <v>267</v>
      </c>
      <c r="B52" s="2" t="s">
        <v>59</v>
      </c>
      <c r="E52" s="2"/>
    </row>
    <row r="53" spans="2:5" ht="12.75">
      <c r="B53" s="2" t="s">
        <v>60</v>
      </c>
      <c r="C53" s="2">
        <f>Entwurf!D53</f>
        <v>0</v>
      </c>
      <c r="D53" s="2">
        <f>Entwurf!C53</f>
        <v>0</v>
      </c>
      <c r="E53" s="2">
        <v>0</v>
      </c>
    </row>
    <row r="54" spans="1:5" ht="12.75">
      <c r="A54" s="14" t="s">
        <v>266</v>
      </c>
      <c r="B54" s="2" t="s">
        <v>268</v>
      </c>
      <c r="C54" s="2">
        <f>Entwurf!D54</f>
        <v>0</v>
      </c>
      <c r="D54" s="2">
        <f>Entwurf!C54</f>
        <v>0</v>
      </c>
      <c r="E54" s="2">
        <v>0</v>
      </c>
    </row>
    <row r="55" spans="1:5" ht="12.75">
      <c r="A55" s="14" t="s">
        <v>63</v>
      </c>
      <c r="B55" s="2" t="s">
        <v>448</v>
      </c>
      <c r="C55" s="2">
        <f>Entwurf!D55</f>
        <v>5000</v>
      </c>
      <c r="D55" s="2">
        <f>Entwurf!C55</f>
        <v>5000</v>
      </c>
      <c r="E55" s="2">
        <v>5092.35</v>
      </c>
    </row>
    <row r="56" spans="1:5" ht="12.75">
      <c r="A56" s="14" t="s">
        <v>65</v>
      </c>
      <c r="B56" s="2" t="s">
        <v>271</v>
      </c>
      <c r="C56" s="2">
        <f>Entwurf!D56</f>
        <v>0</v>
      </c>
      <c r="D56" s="2">
        <f>Entwurf!C56</f>
        <v>0</v>
      </c>
      <c r="E56" s="2">
        <v>2540.22</v>
      </c>
    </row>
    <row r="57" spans="1:5" ht="12.75">
      <c r="A57" s="14" t="s">
        <v>265</v>
      </c>
      <c r="B57" s="10" t="s">
        <v>62</v>
      </c>
      <c r="C57" s="2">
        <f>Entwurf!D57</f>
        <v>0</v>
      </c>
      <c r="D57" s="2">
        <f>Entwurf!C57</f>
        <v>0</v>
      </c>
      <c r="E57" s="2">
        <v>0</v>
      </c>
    </row>
    <row r="58" spans="1:5" ht="12.75">
      <c r="A58" s="14" t="s">
        <v>272</v>
      </c>
      <c r="B58" s="29" t="s">
        <v>380</v>
      </c>
      <c r="C58" s="2">
        <f>Entwurf!D58</f>
        <v>0</v>
      </c>
      <c r="D58" s="2">
        <f>Entwurf!C58</f>
        <v>0</v>
      </c>
      <c r="E58" s="2">
        <v>0</v>
      </c>
    </row>
    <row r="59" spans="1:5" ht="12.75">
      <c r="A59" s="14" t="s">
        <v>379</v>
      </c>
      <c r="B59" s="10" t="s">
        <v>64</v>
      </c>
      <c r="C59" s="2">
        <f>Entwurf!D59</f>
        <v>0</v>
      </c>
      <c r="D59" s="2">
        <f>Entwurf!C59</f>
        <v>0</v>
      </c>
      <c r="E59" s="2">
        <v>1843.85</v>
      </c>
    </row>
    <row r="60" spans="1:5" ht="12.75">
      <c r="A60" s="14" t="s">
        <v>447</v>
      </c>
      <c r="B60" s="29" t="s">
        <v>66</v>
      </c>
      <c r="C60" s="2">
        <f>Entwurf!D60</f>
        <v>0</v>
      </c>
      <c r="D60" s="2">
        <f>Entwurf!C60</f>
        <v>0</v>
      </c>
      <c r="E60" s="2">
        <v>0</v>
      </c>
    </row>
    <row r="61" ht="12.75">
      <c r="E61" s="2"/>
    </row>
    <row r="62" spans="1:5" ht="12.75">
      <c r="A62" s="15" t="s">
        <v>67</v>
      </c>
      <c r="B62" s="4" t="s">
        <v>68</v>
      </c>
      <c r="C62" s="4">
        <f>Entwurf!D62</f>
        <v>30000</v>
      </c>
      <c r="D62" s="4">
        <f>Entwurf!C62</f>
        <v>30000</v>
      </c>
      <c r="E62" s="4">
        <v>64541.96</v>
      </c>
    </row>
    <row r="63" spans="1:5" ht="12.75">
      <c r="A63"/>
      <c r="B63"/>
      <c r="C63"/>
      <c r="D63"/>
      <c r="E63" s="2"/>
    </row>
    <row r="64" spans="1:5" ht="12.75">
      <c r="A64" s="16"/>
      <c r="B64" s="17" t="s">
        <v>69</v>
      </c>
      <c r="C64" s="2">
        <f>Entwurf!D64</f>
        <v>0</v>
      </c>
      <c r="D64" s="2">
        <f>Entwurf!C64</f>
        <v>5300</v>
      </c>
      <c r="E64" s="2">
        <v>0</v>
      </c>
    </row>
    <row r="65" spans="1:5" ht="12.75">
      <c r="A65" s="16"/>
      <c r="B65" s="18" t="s">
        <v>70</v>
      </c>
      <c r="C65" s="2">
        <f>Entwurf!D65</f>
        <v>0</v>
      </c>
      <c r="D65" s="2">
        <f>Entwurf!C65</f>
        <v>0</v>
      </c>
      <c r="E65" s="2">
        <v>0</v>
      </c>
    </row>
    <row r="66" ht="12.75">
      <c r="E66" s="4"/>
    </row>
    <row r="67" spans="1:5" ht="12.75">
      <c r="A67" s="20" t="s">
        <v>71</v>
      </c>
      <c r="B67" s="21" t="s">
        <v>72</v>
      </c>
      <c r="C67" s="4">
        <f>Entwurf!D67</f>
        <v>182400</v>
      </c>
      <c r="D67" s="4">
        <f>Entwurf!C67</f>
        <v>93100</v>
      </c>
      <c r="E67" s="4">
        <v>0</v>
      </c>
    </row>
    <row r="68" spans="1:5" ht="12.75">
      <c r="A68" s="55"/>
      <c r="B68" s="43"/>
      <c r="C68" s="56"/>
      <c r="D68" s="56"/>
      <c r="E68" s="43"/>
    </row>
    <row r="69" spans="1:5" ht="12.75">
      <c r="A69" s="3" t="s">
        <v>73</v>
      </c>
      <c r="B69" s="4"/>
      <c r="C69" s="22">
        <f>SUM(C67+C64+C62+C38+C7)</f>
        <v>11986500</v>
      </c>
      <c r="D69" s="22">
        <f>SUM(D67+D64+D62+D38+D7)</f>
        <v>11848000</v>
      </c>
      <c r="E69" s="22">
        <f>SUM(E67+E64+E62+E38+E7)</f>
        <v>12402648.43</v>
      </c>
    </row>
    <row r="70" spans="1:5" ht="12.75">
      <c r="A70"/>
      <c r="B70"/>
      <c r="C70"/>
      <c r="D70"/>
      <c r="E70" s="2"/>
    </row>
    <row r="71" spans="1:5" ht="12.75">
      <c r="A71" s="1" t="s">
        <v>0</v>
      </c>
      <c r="B71" s="23"/>
      <c r="C71" s="23"/>
      <c r="D71" s="23"/>
      <c r="E71" s="2"/>
    </row>
    <row r="72" ht="12.75">
      <c r="E72" s="2"/>
    </row>
    <row r="73" spans="1:5" ht="12.75">
      <c r="A73" s="24" t="s">
        <v>74</v>
      </c>
      <c r="B73" s="23"/>
      <c r="C73" s="23"/>
      <c r="D73" s="23"/>
      <c r="E73" s="2"/>
    </row>
    <row r="74" ht="12.75">
      <c r="E74" s="2"/>
    </row>
    <row r="75" spans="1:5" ht="12.75">
      <c r="A75" s="3" t="s">
        <v>2</v>
      </c>
      <c r="B75" s="4" t="s">
        <v>3</v>
      </c>
      <c r="C75" s="81" t="s">
        <v>273</v>
      </c>
      <c r="D75" s="81" t="s">
        <v>252</v>
      </c>
      <c r="E75" s="80" t="s">
        <v>468</v>
      </c>
    </row>
    <row r="76" ht="12.75">
      <c r="E76" s="54"/>
    </row>
    <row r="77" spans="1:6" ht="12.75">
      <c r="A77" s="25" t="s">
        <v>75</v>
      </c>
      <c r="B77" s="26" t="s">
        <v>76</v>
      </c>
      <c r="C77" s="27">
        <f>SUM(C81:C132)</f>
        <v>9234300</v>
      </c>
      <c r="D77" s="27">
        <f>SUM(D81:D132)</f>
        <v>8833800</v>
      </c>
      <c r="E77" s="27">
        <f>SUM(E81:E132)</f>
        <v>8645144.92</v>
      </c>
      <c r="F77" s="76"/>
    </row>
    <row r="78" spans="1:5" ht="12.75">
      <c r="A78" s="11" t="s">
        <v>77</v>
      </c>
      <c r="B78" s="13" t="s">
        <v>78</v>
      </c>
      <c r="C78"/>
      <c r="D78"/>
      <c r="E78" s="4"/>
    </row>
    <row r="79" spans="1:6" ht="12.75">
      <c r="A79" s="11"/>
      <c r="B79" s="13" t="s">
        <v>79</v>
      </c>
      <c r="E79" s="2"/>
      <c r="F79" s="76"/>
    </row>
    <row r="80" spans="1:5" ht="12.75">
      <c r="A80" s="16" t="s">
        <v>303</v>
      </c>
      <c r="B80" s="17" t="s">
        <v>226</v>
      </c>
      <c r="E80" s="2"/>
    </row>
    <row r="81" spans="1:5" ht="12.75">
      <c r="A81" s="30" t="s">
        <v>302</v>
      </c>
      <c r="B81" s="2" t="s">
        <v>80</v>
      </c>
      <c r="C81" s="2">
        <f>Entwurf!D84</f>
        <v>8000</v>
      </c>
      <c r="D81" s="2">
        <f>Entwurf!C84</f>
        <v>8000</v>
      </c>
      <c r="E81" s="2">
        <v>8562.87</v>
      </c>
    </row>
    <row r="82" spans="1:5" ht="12.75">
      <c r="A82" s="28" t="s">
        <v>304</v>
      </c>
      <c r="B82" s="2" t="s">
        <v>81</v>
      </c>
      <c r="C82" s="2">
        <f>Entwurf!D85</f>
        <v>20000</v>
      </c>
      <c r="D82" s="2">
        <f>Entwurf!C85</f>
        <v>10000</v>
      </c>
      <c r="E82" s="2">
        <v>29213.02</v>
      </c>
    </row>
    <row r="83" spans="1:5" ht="12.75">
      <c r="A83" s="28" t="s">
        <v>305</v>
      </c>
      <c r="B83" s="10" t="s">
        <v>82</v>
      </c>
      <c r="C83" s="2">
        <f>Entwurf!D86</f>
        <v>5000</v>
      </c>
      <c r="D83" s="2">
        <f>Entwurf!C86</f>
        <v>5000</v>
      </c>
      <c r="E83" s="2">
        <v>4543.57</v>
      </c>
    </row>
    <row r="84" spans="1:5" ht="12.75">
      <c r="A84" s="28" t="s">
        <v>307</v>
      </c>
      <c r="B84" s="2" t="s">
        <v>329</v>
      </c>
      <c r="C84" s="2">
        <f>Entwurf!D87</f>
        <v>300</v>
      </c>
      <c r="D84" s="2">
        <f>Entwurf!C87</f>
        <v>300</v>
      </c>
      <c r="E84" s="2">
        <v>53.2</v>
      </c>
    </row>
    <row r="85" spans="1:5" ht="12.75">
      <c r="A85" s="28" t="s">
        <v>308</v>
      </c>
      <c r="B85" s="10" t="s">
        <v>94</v>
      </c>
      <c r="C85" s="2">
        <f>Entwurf!D88</f>
        <v>0</v>
      </c>
      <c r="D85" s="2">
        <f>Entwurf!C88</f>
        <v>500</v>
      </c>
      <c r="E85" s="2">
        <v>26.98</v>
      </c>
    </row>
    <row r="86" spans="1:5" ht="12.75">
      <c r="A86" s="28" t="s">
        <v>309</v>
      </c>
      <c r="B86" s="40" t="s">
        <v>84</v>
      </c>
      <c r="C86" s="2">
        <f>Entwurf!D89</f>
        <v>65000</v>
      </c>
      <c r="D86" s="2">
        <f>Entwurf!C89</f>
        <v>60000</v>
      </c>
      <c r="E86" s="2">
        <v>57686.66</v>
      </c>
    </row>
    <row r="87" spans="1:5" ht="12.75">
      <c r="A87" s="28" t="s">
        <v>310</v>
      </c>
      <c r="B87" s="40" t="s">
        <v>85</v>
      </c>
      <c r="C87" s="2">
        <f>Entwurf!D90</f>
        <v>500</v>
      </c>
      <c r="D87" s="2">
        <f>Entwurf!C90</f>
        <v>500</v>
      </c>
      <c r="E87" s="2">
        <v>65.02</v>
      </c>
    </row>
    <row r="88" spans="1:5" ht="12.75">
      <c r="A88" s="28" t="s">
        <v>311</v>
      </c>
      <c r="B88" s="40" t="s">
        <v>86</v>
      </c>
      <c r="C88" s="2">
        <f>Entwurf!D91</f>
        <v>1000</v>
      </c>
      <c r="D88" s="2">
        <f>Entwurf!C91</f>
        <v>2000</v>
      </c>
      <c r="E88" s="2">
        <v>1960.8</v>
      </c>
    </row>
    <row r="89" spans="1:5" ht="12.75">
      <c r="A89" s="28" t="s">
        <v>312</v>
      </c>
      <c r="B89" s="40" t="s">
        <v>87</v>
      </c>
      <c r="C89" s="2">
        <f>Entwurf!D92</f>
        <v>1500</v>
      </c>
      <c r="D89" s="2">
        <f>Entwurf!C92</f>
        <v>1500</v>
      </c>
      <c r="E89" s="2">
        <v>1384.41</v>
      </c>
    </row>
    <row r="90" spans="1:5" ht="12.75">
      <c r="A90" s="28" t="s">
        <v>313</v>
      </c>
      <c r="B90" s="40" t="s">
        <v>88</v>
      </c>
      <c r="C90" s="2">
        <f>Entwurf!D93</f>
        <v>0</v>
      </c>
      <c r="D90" s="2">
        <f>Entwurf!C93</f>
        <v>0</v>
      </c>
      <c r="E90" s="2">
        <v>0</v>
      </c>
    </row>
    <row r="91" spans="1:5" ht="12.75">
      <c r="A91" s="11" t="s">
        <v>89</v>
      </c>
      <c r="B91" s="32" t="s">
        <v>90</v>
      </c>
      <c r="C91" s="7"/>
      <c r="D91" s="7"/>
      <c r="E91" s="2"/>
    </row>
    <row r="92" spans="1:5" ht="12.75">
      <c r="A92" s="16" t="s">
        <v>306</v>
      </c>
      <c r="B92" s="17" t="s">
        <v>226</v>
      </c>
      <c r="E92" s="2"/>
    </row>
    <row r="93" spans="1:5" ht="12.75">
      <c r="A93" s="28" t="s">
        <v>294</v>
      </c>
      <c r="B93" s="2" t="s">
        <v>80</v>
      </c>
      <c r="C93" s="2">
        <f>Entwurf!D96</f>
        <v>100000</v>
      </c>
      <c r="D93" s="2">
        <f>Entwurf!C96</f>
        <v>80000</v>
      </c>
      <c r="E93" s="2">
        <v>45891.87</v>
      </c>
    </row>
    <row r="94" spans="1:5" ht="12.75">
      <c r="A94" s="28" t="s">
        <v>295</v>
      </c>
      <c r="B94" s="2" t="s">
        <v>81</v>
      </c>
      <c r="C94" s="2">
        <f>Entwurf!D97</f>
        <v>40000</v>
      </c>
      <c r="D94" s="2">
        <f>Entwurf!C97</f>
        <v>40000</v>
      </c>
      <c r="E94" s="2">
        <v>63653.46</v>
      </c>
    </row>
    <row r="95" spans="1:5" ht="12.75">
      <c r="A95" s="28" t="s">
        <v>296</v>
      </c>
      <c r="B95" s="2" t="s">
        <v>360</v>
      </c>
      <c r="C95" s="2">
        <f>Entwurf!D98</f>
        <v>200000</v>
      </c>
      <c r="D95" s="2">
        <f>Entwurf!C98</f>
        <v>200000</v>
      </c>
      <c r="E95" s="2">
        <v>269113.03</v>
      </c>
    </row>
    <row r="96" spans="1:5" ht="12.75">
      <c r="A96" s="28" t="s">
        <v>297</v>
      </c>
      <c r="B96" s="2" t="s">
        <v>92</v>
      </c>
      <c r="C96" s="2">
        <f>Entwurf!D99</f>
        <v>40000</v>
      </c>
      <c r="D96" s="2">
        <f>Entwurf!C99</f>
        <v>40000</v>
      </c>
      <c r="E96" s="2">
        <v>43000.08</v>
      </c>
    </row>
    <row r="97" spans="1:5" ht="12.75">
      <c r="A97" s="30" t="s">
        <v>298</v>
      </c>
      <c r="B97" s="10" t="s">
        <v>82</v>
      </c>
      <c r="C97" s="2">
        <f>Entwurf!D100</f>
        <v>40000</v>
      </c>
      <c r="D97" s="2">
        <f>Entwurf!C100</f>
        <v>40000</v>
      </c>
      <c r="E97" s="2">
        <v>51568.29</v>
      </c>
    </row>
    <row r="98" spans="1:5" ht="12.75">
      <c r="A98" s="16" t="s">
        <v>315</v>
      </c>
      <c r="B98" s="18" t="s">
        <v>329</v>
      </c>
      <c r="C98"/>
      <c r="D98"/>
      <c r="E98"/>
    </row>
    <row r="99" spans="1:5" ht="12.75">
      <c r="A99" s="28" t="s">
        <v>299</v>
      </c>
      <c r="B99" s="2" t="s">
        <v>360</v>
      </c>
      <c r="C99" s="2">
        <f>Entwurf!D102</f>
        <v>5000</v>
      </c>
      <c r="D99" s="2">
        <f>Entwurf!C102</f>
        <v>5000</v>
      </c>
      <c r="E99" s="2">
        <v>6564.17</v>
      </c>
    </row>
    <row r="100" spans="1:5" ht="12.75">
      <c r="A100" s="28" t="s">
        <v>300</v>
      </c>
      <c r="B100" s="2" t="s">
        <v>92</v>
      </c>
      <c r="C100" s="2">
        <f>Entwurf!D103</f>
        <v>25000</v>
      </c>
      <c r="D100" s="2">
        <f>Entwurf!C103</f>
        <v>25000</v>
      </c>
      <c r="E100" s="2">
        <v>22699.57</v>
      </c>
    </row>
    <row r="101" spans="1:5" ht="12.75">
      <c r="A101" s="30" t="s">
        <v>301</v>
      </c>
      <c r="B101" s="2" t="s">
        <v>93</v>
      </c>
      <c r="C101" s="2">
        <f>Entwurf!D104</f>
        <v>1000</v>
      </c>
      <c r="D101" s="2">
        <f>Entwurf!C104</f>
        <v>1000</v>
      </c>
      <c r="E101" s="2">
        <v>1240</v>
      </c>
    </row>
    <row r="102" spans="1:5" ht="12.75">
      <c r="A102" s="16" t="s">
        <v>316</v>
      </c>
      <c r="B102" s="36" t="s">
        <v>94</v>
      </c>
      <c r="C102"/>
      <c r="D102"/>
      <c r="E102"/>
    </row>
    <row r="103" spans="1:5" ht="12.75">
      <c r="A103" s="30" t="s">
        <v>291</v>
      </c>
      <c r="B103" s="2" t="s">
        <v>91</v>
      </c>
      <c r="C103" s="2">
        <f>Entwurf!D106</f>
        <v>0</v>
      </c>
      <c r="D103" s="2">
        <f>Entwurf!C106</f>
        <v>35000</v>
      </c>
      <c r="E103" s="2">
        <v>31112.45</v>
      </c>
    </row>
    <row r="104" spans="1:5" ht="12.75">
      <c r="A104" s="30" t="s">
        <v>292</v>
      </c>
      <c r="B104" s="2" t="s">
        <v>92</v>
      </c>
      <c r="C104" s="2">
        <f>Entwurf!D107</f>
        <v>0</v>
      </c>
      <c r="D104" s="2">
        <f>Entwurf!C107</f>
        <v>8000</v>
      </c>
      <c r="E104" s="2">
        <v>8310.93</v>
      </c>
    </row>
    <row r="105" spans="1:5" ht="12.75">
      <c r="A105" s="28" t="s">
        <v>293</v>
      </c>
      <c r="B105" s="2" t="s">
        <v>93</v>
      </c>
      <c r="C105" s="2">
        <f>Entwurf!D108</f>
        <v>0</v>
      </c>
      <c r="D105" s="2">
        <f>Entwurf!C108</f>
        <v>1000</v>
      </c>
      <c r="E105" s="2">
        <v>112.98</v>
      </c>
    </row>
    <row r="106" spans="1:5" ht="12.75">
      <c r="A106" s="16" t="s">
        <v>314</v>
      </c>
      <c r="B106" s="18" t="s">
        <v>95</v>
      </c>
      <c r="E106" s="2"/>
    </row>
    <row r="107" spans="1:5" ht="12.75">
      <c r="A107" s="28" t="s">
        <v>367</v>
      </c>
      <c r="B107" s="2" t="s">
        <v>424</v>
      </c>
      <c r="C107" s="2">
        <f>Entwurf!D110</f>
        <v>1425000</v>
      </c>
      <c r="D107" s="2">
        <f>Entwurf!C110</f>
        <v>1400000</v>
      </c>
      <c r="E107" s="2">
        <v>1380689.77</v>
      </c>
    </row>
    <row r="108" spans="1:5" ht="12.75">
      <c r="A108" s="28" t="s">
        <v>368</v>
      </c>
      <c r="B108" s="2" t="s">
        <v>97</v>
      </c>
      <c r="C108" s="2">
        <f>Entwurf!D111</f>
        <v>260000</v>
      </c>
      <c r="D108" s="2">
        <f>Entwurf!C111</f>
        <v>260000</v>
      </c>
      <c r="E108" s="2">
        <v>267901.2</v>
      </c>
    </row>
    <row r="109" spans="1:6" ht="12.75">
      <c r="A109" s="28" t="s">
        <v>369</v>
      </c>
      <c r="B109" s="2" t="s">
        <v>425</v>
      </c>
      <c r="C109" s="2">
        <f>Entwurf!D112</f>
        <v>360000</v>
      </c>
      <c r="D109" s="2">
        <f>Entwurf!C112</f>
        <v>350000</v>
      </c>
      <c r="E109" s="2">
        <v>338930.77</v>
      </c>
      <c r="F109" s="76"/>
    </row>
    <row r="110" spans="1:5" ht="12.75">
      <c r="A110" s="28" t="s">
        <v>370</v>
      </c>
      <c r="B110" s="2" t="s">
        <v>426</v>
      </c>
      <c r="C110" s="2">
        <f>Entwurf!D113</f>
        <v>350000</v>
      </c>
      <c r="D110" s="2">
        <f>Entwurf!C113</f>
        <v>340000</v>
      </c>
      <c r="E110" s="2">
        <v>396469.39</v>
      </c>
    </row>
    <row r="111" spans="1:5" ht="12.75">
      <c r="A111" s="28" t="s">
        <v>371</v>
      </c>
      <c r="B111" s="2" t="s">
        <v>459</v>
      </c>
      <c r="C111" s="2">
        <f>Entwurf!D114</f>
        <v>30000</v>
      </c>
      <c r="D111" s="2">
        <f>Entwurf!C114</f>
        <v>30000</v>
      </c>
      <c r="E111" s="2">
        <v>0</v>
      </c>
    </row>
    <row r="112" spans="1:5" ht="12.75">
      <c r="A112" s="28" t="s">
        <v>372</v>
      </c>
      <c r="B112" s="2" t="s">
        <v>346</v>
      </c>
      <c r="C112" s="2">
        <f>Entwurf!D115</f>
        <v>15000</v>
      </c>
      <c r="D112" s="2">
        <f>Entwurf!C115</f>
        <v>15000</v>
      </c>
      <c r="E112" s="2">
        <v>24653.34</v>
      </c>
    </row>
    <row r="113" spans="1:5" ht="12.75">
      <c r="A113" s="28" t="s">
        <v>373</v>
      </c>
      <c r="B113" s="2" t="s">
        <v>98</v>
      </c>
      <c r="E113" s="2"/>
    </row>
    <row r="114" spans="1:5" ht="12.75">
      <c r="A114" s="30" t="s">
        <v>460</v>
      </c>
      <c r="B114" s="2" t="s">
        <v>323</v>
      </c>
      <c r="C114" s="2">
        <f>Entwurf!D117</f>
        <v>870000</v>
      </c>
      <c r="D114" s="2">
        <f>Entwurf!C117</f>
        <v>870000</v>
      </c>
      <c r="E114" s="2">
        <v>856725.39</v>
      </c>
    </row>
    <row r="115" spans="1:5" ht="12.75">
      <c r="A115" s="30" t="s">
        <v>461</v>
      </c>
      <c r="B115" s="10" t="s">
        <v>259</v>
      </c>
      <c r="C115" s="2">
        <f>Entwurf!D118</f>
        <v>150000</v>
      </c>
      <c r="D115" s="2">
        <f>Entwurf!C118</f>
        <v>165000</v>
      </c>
      <c r="E115" s="2">
        <v>164768.01</v>
      </c>
    </row>
    <row r="116" spans="1:5" ht="12.75">
      <c r="A116" s="30" t="s">
        <v>462</v>
      </c>
      <c r="B116" s="10" t="s">
        <v>260</v>
      </c>
      <c r="C116" s="2">
        <f>Entwurf!D119</f>
        <v>50000</v>
      </c>
      <c r="D116" s="2">
        <f>Entwurf!C119</f>
        <v>50000</v>
      </c>
      <c r="E116" s="2">
        <v>77737.62</v>
      </c>
    </row>
    <row r="117" spans="1:5" ht="12.75">
      <c r="A117" s="30" t="s">
        <v>374</v>
      </c>
      <c r="B117" s="29" t="s">
        <v>340</v>
      </c>
      <c r="C117" s="2">
        <f>Entwurf!D120</f>
        <v>40000</v>
      </c>
      <c r="D117" s="2">
        <f>Entwurf!C120</f>
        <v>15000</v>
      </c>
      <c r="E117" s="2">
        <v>9195.69</v>
      </c>
    </row>
    <row r="118" spans="1:5" ht="12.75">
      <c r="A118" s="30" t="s">
        <v>375</v>
      </c>
      <c r="B118" s="29" t="s">
        <v>495</v>
      </c>
      <c r="C118" s="2">
        <f>Entwurf!D121</f>
        <v>25000</v>
      </c>
      <c r="D118" s="2">
        <f>Entwurf!C121</f>
        <v>0</v>
      </c>
      <c r="E118" s="2">
        <v>0</v>
      </c>
    </row>
    <row r="119" spans="1:5" ht="12.75">
      <c r="A119" s="30" t="s">
        <v>376</v>
      </c>
      <c r="B119" s="2" t="s">
        <v>99</v>
      </c>
      <c r="C119" s="2">
        <f>Entwurf!D122</f>
        <v>55000</v>
      </c>
      <c r="D119" s="2">
        <f>Entwurf!C122</f>
        <v>55000</v>
      </c>
      <c r="E119" s="2">
        <v>50870.86</v>
      </c>
    </row>
    <row r="120" spans="1:5" ht="12.75">
      <c r="A120" s="30" t="s">
        <v>377</v>
      </c>
      <c r="B120" s="2" t="s">
        <v>100</v>
      </c>
      <c r="C120" s="2">
        <f>Entwurf!D123</f>
        <v>90000</v>
      </c>
      <c r="D120" s="2">
        <f>Entwurf!C123</f>
        <v>90000</v>
      </c>
      <c r="E120" s="2">
        <v>72160.73</v>
      </c>
    </row>
    <row r="121" spans="1:5" ht="12.75">
      <c r="A121" s="30" t="s">
        <v>427</v>
      </c>
      <c r="B121" s="2" t="s">
        <v>101</v>
      </c>
      <c r="C121" s="2">
        <f>Entwurf!D124</f>
        <v>0</v>
      </c>
      <c r="D121" s="2">
        <f>Entwurf!C124</f>
        <v>25000</v>
      </c>
      <c r="E121" s="2">
        <v>27243.45</v>
      </c>
    </row>
    <row r="122" spans="1:5" ht="12.75">
      <c r="A122" s="30" t="s">
        <v>428</v>
      </c>
      <c r="B122" s="2" t="s">
        <v>19</v>
      </c>
      <c r="C122" s="2">
        <f>Entwurf!D125</f>
        <v>36000</v>
      </c>
      <c r="D122" s="2">
        <f>Entwurf!C125</f>
        <v>75000</v>
      </c>
      <c r="E122" s="2">
        <v>81434.98</v>
      </c>
    </row>
    <row r="123" spans="1:5" ht="12.75">
      <c r="A123" s="30" t="s">
        <v>463</v>
      </c>
      <c r="B123" s="2" t="s">
        <v>102</v>
      </c>
      <c r="C123" s="2">
        <f>Entwurf!D126</f>
        <v>6000</v>
      </c>
      <c r="D123" s="2">
        <f>Entwurf!C126</f>
        <v>6000</v>
      </c>
      <c r="E123" s="2">
        <v>6562.82</v>
      </c>
    </row>
    <row r="124" spans="1:2" ht="12.75">
      <c r="A124" s="30" t="s">
        <v>477</v>
      </c>
      <c r="B124" s="10" t="s">
        <v>103</v>
      </c>
    </row>
    <row r="125" spans="1:5" ht="12.75">
      <c r="A125" s="28" t="s">
        <v>469</v>
      </c>
      <c r="B125" s="29" t="s">
        <v>449</v>
      </c>
      <c r="C125" s="2">
        <f>Entwurf!D128</f>
        <v>4600000</v>
      </c>
      <c r="D125" s="2">
        <f>Entwurf!C128</f>
        <v>4170000</v>
      </c>
      <c r="E125" s="2">
        <v>4078769.63</v>
      </c>
    </row>
    <row r="126" spans="1:5" ht="12.75">
      <c r="A126" s="28" t="s">
        <v>472</v>
      </c>
      <c r="B126" s="29" t="s">
        <v>450</v>
      </c>
      <c r="C126" s="2">
        <f>Entwurf!D129</f>
        <v>70000</v>
      </c>
      <c r="D126" s="2">
        <f>Entwurf!C129</f>
        <v>80000</v>
      </c>
      <c r="E126" s="2">
        <v>0</v>
      </c>
    </row>
    <row r="127" spans="1:5" ht="12.75">
      <c r="A127" s="28" t="s">
        <v>473</v>
      </c>
      <c r="B127" s="29" t="s">
        <v>257</v>
      </c>
      <c r="C127" s="2">
        <f>Entwurf!D130</f>
        <v>100000</v>
      </c>
      <c r="D127" s="2">
        <f>Entwurf!C130</f>
        <v>160000</v>
      </c>
      <c r="E127" s="2">
        <v>59980.54</v>
      </c>
    </row>
    <row r="128" spans="1:5" ht="12.75">
      <c r="A128" s="28" t="s">
        <v>470</v>
      </c>
      <c r="B128" s="29" t="s">
        <v>471</v>
      </c>
      <c r="E128" s="2"/>
    </row>
    <row r="129" spans="1:5" ht="12.75">
      <c r="A129" s="28" t="s">
        <v>478</v>
      </c>
      <c r="B129" s="2" t="s">
        <v>456</v>
      </c>
      <c r="C129" s="2">
        <f>Entwurf!D132</f>
        <v>5000</v>
      </c>
      <c r="D129" s="2">
        <f>Entwurf!C132</f>
        <v>5000</v>
      </c>
      <c r="E129" s="2">
        <v>7295.43</v>
      </c>
    </row>
    <row r="130" spans="1:5" ht="12.75">
      <c r="A130" s="28" t="s">
        <v>479</v>
      </c>
      <c r="B130" s="2" t="s">
        <v>365</v>
      </c>
      <c r="C130" s="2">
        <f>Entwurf!D133</f>
        <v>135000</v>
      </c>
      <c r="D130" s="2">
        <f>Entwurf!C133</f>
        <v>100000</v>
      </c>
      <c r="E130" s="2">
        <v>0</v>
      </c>
    </row>
    <row r="131" spans="1:5" ht="12.75">
      <c r="A131" s="28" t="s">
        <v>480</v>
      </c>
      <c r="B131" s="2" t="s">
        <v>474</v>
      </c>
      <c r="C131" s="2">
        <f>Entwurf!D134</f>
        <v>0</v>
      </c>
      <c r="D131" s="2">
        <f>Entwurf!C134</f>
        <v>0</v>
      </c>
      <c r="E131" s="2">
        <v>90000</v>
      </c>
    </row>
    <row r="132" spans="1:5" ht="12.75">
      <c r="A132" s="28" t="s">
        <v>481</v>
      </c>
      <c r="B132" s="2" t="s">
        <v>96</v>
      </c>
      <c r="C132" s="2">
        <f>Entwurf!D135</f>
        <v>10000</v>
      </c>
      <c r="D132" s="2">
        <f>Entwurf!C135</f>
        <v>10000</v>
      </c>
      <c r="E132" s="2">
        <v>6991.94</v>
      </c>
    </row>
    <row r="133" ht="12.75">
      <c r="E133" s="2"/>
    </row>
    <row r="134" spans="1:6" ht="12.75">
      <c r="A134" s="3" t="s">
        <v>104</v>
      </c>
      <c r="B134" s="4" t="s">
        <v>105</v>
      </c>
      <c r="C134" s="4">
        <f>SUM(C136:C143)</f>
        <v>604000</v>
      </c>
      <c r="D134" s="4">
        <f>SUM(D136:D143)</f>
        <v>585500</v>
      </c>
      <c r="E134" s="4">
        <f>SUM(E136:E143)</f>
        <v>270283.42999999993</v>
      </c>
      <c r="F134" s="76"/>
    </row>
    <row r="135" spans="1:6" ht="12.75">
      <c r="A135" s="11" t="s">
        <v>106</v>
      </c>
      <c r="B135" s="13" t="s">
        <v>433</v>
      </c>
      <c r="C135" s="4"/>
      <c r="D135" s="4"/>
      <c r="E135" s="4"/>
      <c r="F135" s="76"/>
    </row>
    <row r="136" spans="1:6" ht="12.75">
      <c r="A136" s="9" t="s">
        <v>429</v>
      </c>
      <c r="B136" s="29" t="s">
        <v>430</v>
      </c>
      <c r="C136" s="2">
        <f>Entwurf!D139</f>
        <v>215000</v>
      </c>
      <c r="D136" s="2">
        <f>Entwurf!C139</f>
        <v>210000</v>
      </c>
      <c r="E136" s="2">
        <v>203373.59</v>
      </c>
      <c r="F136" s="76"/>
    </row>
    <row r="137" spans="1:6" ht="12.75">
      <c r="A137" s="9" t="s">
        <v>431</v>
      </c>
      <c r="B137" s="29" t="s">
        <v>432</v>
      </c>
      <c r="C137" s="2">
        <f>Entwurf!D140</f>
        <v>235000</v>
      </c>
      <c r="D137" s="2">
        <f>Entwurf!C140</f>
        <v>230000</v>
      </c>
      <c r="E137" s="2">
        <v>0</v>
      </c>
      <c r="F137" s="76"/>
    </row>
    <row r="138" spans="1:6" ht="12.75">
      <c r="A138" s="11" t="s">
        <v>107</v>
      </c>
      <c r="B138" s="32" t="s">
        <v>108</v>
      </c>
      <c r="C138" s="4"/>
      <c r="D138" s="4"/>
      <c r="E138" s="4"/>
      <c r="F138" s="76"/>
    </row>
    <row r="139" spans="1:5" ht="12.75">
      <c r="A139" s="9" t="s">
        <v>321</v>
      </c>
      <c r="B139" s="10" t="s">
        <v>434</v>
      </c>
      <c r="C139" s="2">
        <f>Entwurf!D142</f>
        <v>20000</v>
      </c>
      <c r="D139" s="2">
        <f>Entwurf!C142</f>
        <v>19000</v>
      </c>
      <c r="E139" s="2">
        <v>17885.3</v>
      </c>
    </row>
    <row r="140" spans="1:5" ht="12.75">
      <c r="A140" s="9" t="s">
        <v>322</v>
      </c>
      <c r="B140" s="10" t="s">
        <v>435</v>
      </c>
      <c r="C140" s="2">
        <f>Entwurf!D143</f>
        <v>35000</v>
      </c>
      <c r="D140" s="2">
        <f>Entwurf!C143</f>
        <v>32000</v>
      </c>
      <c r="E140" s="2">
        <v>0</v>
      </c>
    </row>
    <row r="141" spans="1:5" ht="12.75">
      <c r="A141" s="9" t="s">
        <v>109</v>
      </c>
      <c r="B141" s="10" t="s">
        <v>436</v>
      </c>
      <c r="C141" s="2">
        <f>Entwurf!D144</f>
        <v>48000</v>
      </c>
      <c r="D141" s="2">
        <f>Entwurf!C144</f>
        <v>46000</v>
      </c>
      <c r="E141" s="2">
        <v>44434.32</v>
      </c>
    </row>
    <row r="142" spans="1:5" ht="12.75">
      <c r="A142" s="9" t="s">
        <v>438</v>
      </c>
      <c r="B142" s="10" t="s">
        <v>437</v>
      </c>
      <c r="C142" s="2">
        <f>Entwurf!D145</f>
        <v>45000</v>
      </c>
      <c r="D142" s="2">
        <f>Entwurf!C145</f>
        <v>43000</v>
      </c>
      <c r="E142" s="2">
        <v>0</v>
      </c>
    </row>
    <row r="143" spans="1:5" ht="12.75">
      <c r="A143" s="9" t="s">
        <v>439</v>
      </c>
      <c r="B143" s="2" t="s">
        <v>110</v>
      </c>
      <c r="C143" s="2">
        <f>Entwurf!D146</f>
        <v>6000</v>
      </c>
      <c r="D143" s="2">
        <f>Entwurf!C146</f>
        <v>5500</v>
      </c>
      <c r="E143" s="2">
        <v>4590.22</v>
      </c>
    </row>
    <row r="144" spans="1:5" ht="12.75">
      <c r="A144" s="16"/>
      <c r="B144" s="36"/>
      <c r="E144" s="2"/>
    </row>
    <row r="145" spans="1:6" ht="12.75">
      <c r="A145" s="15" t="s">
        <v>111</v>
      </c>
      <c r="B145" s="4" t="s">
        <v>112</v>
      </c>
      <c r="C145" s="21">
        <f>SUM(C146:C147)</f>
        <v>309100</v>
      </c>
      <c r="D145" s="21">
        <f>SUM(D146:D147)</f>
        <v>741100</v>
      </c>
      <c r="E145" s="21">
        <f>SUM(E146:E147)</f>
        <v>989971.67</v>
      </c>
      <c r="F145" s="76"/>
    </row>
    <row r="146" spans="1:5" ht="12.75">
      <c r="A146" s="28" t="s">
        <v>113</v>
      </c>
      <c r="B146" s="33" t="s">
        <v>114</v>
      </c>
      <c r="C146" s="2">
        <f>Entwurf!D149</f>
        <v>309100</v>
      </c>
      <c r="D146" s="2">
        <f>Entwurf!C149</f>
        <v>741100</v>
      </c>
      <c r="E146" s="2">
        <v>989971.67</v>
      </c>
    </row>
    <row r="147" spans="1:5" ht="12.75">
      <c r="A147" s="28"/>
      <c r="B147" s="18" t="s">
        <v>115</v>
      </c>
      <c r="C147" s="2">
        <f>Entwurf!D150</f>
        <v>0</v>
      </c>
      <c r="D147" s="2">
        <f>Entwurf!C150</f>
        <v>0</v>
      </c>
      <c r="E147" s="2">
        <v>0</v>
      </c>
    </row>
    <row r="148" spans="1:5" ht="12.75">
      <c r="A148" s="16"/>
      <c r="B148" s="17"/>
      <c r="E148" s="33"/>
    </row>
    <row r="149" spans="1:6" ht="12.75">
      <c r="A149" s="15" t="s">
        <v>116</v>
      </c>
      <c r="B149" s="37" t="s">
        <v>117</v>
      </c>
      <c r="C149" s="4">
        <f>SUM(C150:C152)</f>
        <v>1045000</v>
      </c>
      <c r="D149" s="4">
        <f>SUM(D150:D152)</f>
        <v>1045000</v>
      </c>
      <c r="E149" s="4">
        <f>SUM(E150:E152)</f>
        <v>1021100</v>
      </c>
      <c r="F149" s="76"/>
    </row>
    <row r="150" spans="1:5" ht="12.75">
      <c r="A150" s="28" t="s">
        <v>118</v>
      </c>
      <c r="B150" s="2" t="s">
        <v>227</v>
      </c>
      <c r="C150" s="2">
        <f>Entwurf!D153</f>
        <v>1045000</v>
      </c>
      <c r="D150" s="2">
        <f>Entwurf!C153</f>
        <v>1045000</v>
      </c>
      <c r="E150" s="2">
        <v>1021100</v>
      </c>
    </row>
    <row r="151" spans="1:5" ht="12.75">
      <c r="A151" s="28" t="s">
        <v>119</v>
      </c>
      <c r="B151" s="10" t="s">
        <v>120</v>
      </c>
      <c r="C151" s="2">
        <f>Entwurf!D154</f>
        <v>0</v>
      </c>
      <c r="D151" s="2">
        <f>Entwurf!C154</f>
        <v>0</v>
      </c>
      <c r="E151" s="2">
        <v>0</v>
      </c>
    </row>
    <row r="152" spans="1:5" ht="12.75">
      <c r="A152" s="28" t="s">
        <v>121</v>
      </c>
      <c r="B152" s="10" t="s">
        <v>276</v>
      </c>
      <c r="C152" s="2">
        <f>Entwurf!D155</f>
        <v>0</v>
      </c>
      <c r="D152" s="2">
        <f>Entwurf!C155</f>
        <v>0</v>
      </c>
      <c r="E152" s="2">
        <v>0</v>
      </c>
    </row>
    <row r="153" spans="1:5" ht="12.75">
      <c r="A153" s="28"/>
      <c r="B153" s="31"/>
      <c r="E153" s="2"/>
    </row>
    <row r="154" spans="1:6" ht="12.75">
      <c r="A154" s="15" t="s">
        <v>122</v>
      </c>
      <c r="B154" s="4" t="s">
        <v>123</v>
      </c>
      <c r="C154" s="4">
        <f>SUM(C155:C197)</f>
        <v>700000</v>
      </c>
      <c r="D154" s="4">
        <f>SUM(D155:D197)</f>
        <v>641600</v>
      </c>
      <c r="E154" s="4">
        <f>SUM(E155:E197)</f>
        <v>976386.8599999999</v>
      </c>
      <c r="F154" s="76"/>
    </row>
    <row r="155" spans="1:5" ht="12.75">
      <c r="A155" s="11" t="s">
        <v>124</v>
      </c>
      <c r="B155" s="32" t="s">
        <v>125</v>
      </c>
      <c r="E155" s="4"/>
    </row>
    <row r="156" spans="1:5" ht="12.75">
      <c r="A156" s="28" t="s">
        <v>126</v>
      </c>
      <c r="B156" s="31" t="s">
        <v>127</v>
      </c>
      <c r="C156" s="2">
        <f>Entwurf!D159</f>
        <v>3500</v>
      </c>
      <c r="D156" s="2">
        <f>Entwurf!C159</f>
        <v>6000</v>
      </c>
      <c r="E156" s="2">
        <v>3145.21</v>
      </c>
    </row>
    <row r="157" spans="1:5" ht="12.75">
      <c r="A157" s="38" t="s">
        <v>128</v>
      </c>
      <c r="B157" s="39" t="s">
        <v>129</v>
      </c>
      <c r="C157"/>
      <c r="D157"/>
      <c r="E157" s="2"/>
    </row>
    <row r="158" spans="1:5" ht="12.75">
      <c r="A158" s="28" t="s">
        <v>130</v>
      </c>
      <c r="B158" s="40" t="s">
        <v>131</v>
      </c>
      <c r="C158" s="2">
        <f>Entwurf!D161</f>
        <v>15000</v>
      </c>
      <c r="D158" s="2">
        <f>Entwurf!C161</f>
        <v>15000</v>
      </c>
      <c r="E158" s="2">
        <v>12209.46</v>
      </c>
    </row>
    <row r="159" spans="1:5" ht="12.75">
      <c r="A159" s="28" t="s">
        <v>132</v>
      </c>
      <c r="B159" s="40" t="s">
        <v>133</v>
      </c>
      <c r="C159" s="2">
        <f>Entwurf!D162</f>
        <v>200</v>
      </c>
      <c r="D159" s="2">
        <f>Entwurf!C162</f>
        <v>200</v>
      </c>
      <c r="E159" s="2">
        <v>134.88</v>
      </c>
    </row>
    <row r="160" spans="1:5" ht="12.75">
      <c r="A160" s="38" t="s">
        <v>134</v>
      </c>
      <c r="B160" s="39" t="s">
        <v>135</v>
      </c>
      <c r="E160" s="33"/>
    </row>
    <row r="161" spans="1:5" ht="12.75">
      <c r="A161" s="28" t="s">
        <v>136</v>
      </c>
      <c r="B161" s="2" t="s">
        <v>137</v>
      </c>
      <c r="C161" s="2">
        <f>Entwurf!D164</f>
        <v>19200</v>
      </c>
      <c r="D161" s="2">
        <f>Entwurf!C164</f>
        <v>19200</v>
      </c>
      <c r="E161" s="2">
        <v>19200</v>
      </c>
    </row>
    <row r="162" spans="1:5" ht="12.75">
      <c r="A162" s="28" t="s">
        <v>138</v>
      </c>
      <c r="B162" s="2" t="s">
        <v>139</v>
      </c>
      <c r="C162" s="2">
        <f>Entwurf!D165</f>
        <v>10000</v>
      </c>
      <c r="D162" s="2">
        <f>Entwurf!C165</f>
        <v>10000</v>
      </c>
      <c r="E162" s="2">
        <v>32494.34</v>
      </c>
    </row>
    <row r="163" spans="1:2" ht="12.75">
      <c r="A163" s="28" t="s">
        <v>140</v>
      </c>
      <c r="B163" s="2" t="s">
        <v>141</v>
      </c>
    </row>
    <row r="164" spans="1:5" ht="12.75">
      <c r="A164" s="2" t="s">
        <v>287</v>
      </c>
      <c r="B164" s="2" t="s">
        <v>453</v>
      </c>
      <c r="C164" s="2">
        <f>Entwurf!D167</f>
        <v>259500</v>
      </c>
      <c r="D164" s="2">
        <f>Entwurf!C167</f>
        <v>220000</v>
      </c>
      <c r="E164" s="2">
        <v>500148.04</v>
      </c>
    </row>
    <row r="165" spans="1:5" ht="12.75">
      <c r="A165" s="2" t="s">
        <v>288</v>
      </c>
      <c r="B165" s="2" t="s">
        <v>454</v>
      </c>
      <c r="C165" s="2">
        <f>Entwurf!D168</f>
        <v>46000</v>
      </c>
      <c r="D165" s="2">
        <f>Entwurf!C168</f>
        <v>25000</v>
      </c>
      <c r="E165" s="2">
        <v>44371.46</v>
      </c>
    </row>
    <row r="166" spans="1:5" ht="12.75">
      <c r="A166" s="2" t="s">
        <v>289</v>
      </c>
      <c r="B166" s="2" t="s">
        <v>455</v>
      </c>
      <c r="C166" s="2">
        <f>Entwurf!D169</f>
        <v>10000</v>
      </c>
      <c r="D166" s="2">
        <f>Entwurf!C169</f>
        <v>10000</v>
      </c>
      <c r="E166" s="2">
        <v>19372.17</v>
      </c>
    </row>
    <row r="167" spans="1:5" ht="12.75">
      <c r="A167" s="2" t="s">
        <v>288</v>
      </c>
      <c r="B167" s="2" t="s">
        <v>441</v>
      </c>
      <c r="C167" s="2">
        <f>Entwurf!D170</f>
        <v>14000</v>
      </c>
      <c r="D167" s="2">
        <f>Entwurf!C170</f>
        <v>13500</v>
      </c>
      <c r="E167" s="2">
        <v>13459.66</v>
      </c>
    </row>
    <row r="168" spans="1:5" ht="12.75">
      <c r="A168" s="2" t="s">
        <v>289</v>
      </c>
      <c r="B168" s="2" t="s">
        <v>442</v>
      </c>
      <c r="C168" s="2">
        <f>Entwurf!D171</f>
        <v>17000</v>
      </c>
      <c r="D168" s="2">
        <f>Entwurf!C171</f>
        <v>16000</v>
      </c>
      <c r="E168" s="2">
        <v>0</v>
      </c>
    </row>
    <row r="169" spans="1:5" ht="12.75">
      <c r="A169" s="2" t="s">
        <v>440</v>
      </c>
      <c r="B169" s="2" t="s">
        <v>290</v>
      </c>
      <c r="C169" s="2">
        <f>Entwurf!D172</f>
        <v>18000</v>
      </c>
      <c r="D169" s="2">
        <f>Entwurf!C172</f>
        <v>16900</v>
      </c>
      <c r="E169" s="2">
        <v>16800</v>
      </c>
    </row>
    <row r="170" spans="1:5" ht="12.75">
      <c r="A170" s="38" t="s">
        <v>142</v>
      </c>
      <c r="B170" s="35" t="s">
        <v>143</v>
      </c>
      <c r="C170" s="2">
        <f>Entwurf!D173</f>
        <v>3100</v>
      </c>
      <c r="D170" s="2">
        <f>Entwurf!C173</f>
        <v>3000</v>
      </c>
      <c r="E170" s="2">
        <f>2946.39+13+68.1</f>
        <v>3027.49</v>
      </c>
    </row>
    <row r="171" spans="1:5" ht="12.75">
      <c r="A171" s="38" t="s">
        <v>144</v>
      </c>
      <c r="B171" s="35" t="s">
        <v>145</v>
      </c>
      <c r="E171" s="33"/>
    </row>
    <row r="172" spans="1:5" ht="12.75">
      <c r="A172" s="78" t="s">
        <v>146</v>
      </c>
      <c r="B172" s="77" t="s">
        <v>133</v>
      </c>
      <c r="E172" s="33"/>
    </row>
    <row r="173" spans="1:5" ht="12.75">
      <c r="A173" s="30" t="s">
        <v>147</v>
      </c>
      <c r="B173" s="40" t="s">
        <v>148</v>
      </c>
      <c r="C173" s="2">
        <f>Entwurf!D176</f>
        <v>500</v>
      </c>
      <c r="D173" s="2">
        <f>Entwurf!C176</f>
        <v>500</v>
      </c>
      <c r="E173" s="2">
        <v>243.58</v>
      </c>
    </row>
    <row r="174" spans="1:5" ht="12.75">
      <c r="A174" s="8" t="s">
        <v>149</v>
      </c>
      <c r="B174" s="10" t="s">
        <v>150</v>
      </c>
      <c r="C174" s="2">
        <f>Entwurf!D177</f>
        <v>30000</v>
      </c>
      <c r="D174" s="2">
        <f>Entwurf!C177</f>
        <v>30000</v>
      </c>
      <c r="E174" s="2">
        <v>23023.11</v>
      </c>
    </row>
    <row r="175" spans="1:5" ht="12.75">
      <c r="A175" s="8" t="s">
        <v>151</v>
      </c>
      <c r="B175" s="29" t="s">
        <v>152</v>
      </c>
      <c r="C175" s="2">
        <f>Entwurf!D178</f>
        <v>35000</v>
      </c>
      <c r="D175" s="2">
        <f>Entwurf!C178</f>
        <v>35000</v>
      </c>
      <c r="E175" s="2">
        <v>9957.41</v>
      </c>
    </row>
    <row r="176" spans="1:5" ht="12.75">
      <c r="A176" s="30" t="s">
        <v>153</v>
      </c>
      <c r="B176" s="33" t="s">
        <v>228</v>
      </c>
      <c r="C176" s="2">
        <f>Entwurf!D179</f>
        <v>10000</v>
      </c>
      <c r="D176" s="2">
        <f>Entwurf!C179</f>
        <v>15000</v>
      </c>
      <c r="E176" s="2">
        <v>7120.3</v>
      </c>
    </row>
    <row r="177" spans="1:5" ht="13.5" customHeight="1">
      <c r="A177" s="28" t="s">
        <v>155</v>
      </c>
      <c r="B177" s="2" t="s">
        <v>156</v>
      </c>
      <c r="E177" s="2"/>
    </row>
    <row r="178" spans="1:5" ht="13.5" customHeight="1">
      <c r="A178" s="28" t="s">
        <v>354</v>
      </c>
      <c r="B178" s="2" t="s">
        <v>355</v>
      </c>
      <c r="C178" s="2">
        <f>Entwurf!D181</f>
        <v>5000</v>
      </c>
      <c r="D178" s="2">
        <f>Entwurf!C181</f>
        <v>5000</v>
      </c>
      <c r="E178" s="2">
        <v>4356.55</v>
      </c>
    </row>
    <row r="179" spans="1:5" ht="13.5" customHeight="1">
      <c r="A179" s="28" t="s">
        <v>356</v>
      </c>
      <c r="B179" s="2" t="s">
        <v>357</v>
      </c>
      <c r="C179" s="2">
        <f>Entwurf!D182</f>
        <v>10000</v>
      </c>
      <c r="D179" s="2">
        <f>Entwurf!C182</f>
        <v>10000</v>
      </c>
      <c r="E179" s="2">
        <v>6765</v>
      </c>
    </row>
    <row r="180" spans="1:5" ht="12.75">
      <c r="A180" s="78" t="s">
        <v>229</v>
      </c>
      <c r="B180" s="77" t="s">
        <v>157</v>
      </c>
      <c r="E180" s="33"/>
    </row>
    <row r="181" spans="1:5" ht="12.75">
      <c r="A181" s="28" t="s">
        <v>332</v>
      </c>
      <c r="B181" s="33" t="s">
        <v>482</v>
      </c>
      <c r="C181" s="2">
        <f>Entwurf!D184</f>
        <v>20000</v>
      </c>
      <c r="D181" s="2">
        <f>Entwurf!C184</f>
        <v>20000</v>
      </c>
      <c r="E181" s="2">
        <v>21500</v>
      </c>
    </row>
    <row r="182" spans="1:5" ht="12.75">
      <c r="A182" s="28" t="s">
        <v>333</v>
      </c>
      <c r="B182" s="33" t="s">
        <v>483</v>
      </c>
      <c r="C182" s="2">
        <f>Entwurf!D185</f>
        <v>5000</v>
      </c>
      <c r="D182" s="2">
        <f>Entwurf!C185</f>
        <v>0</v>
      </c>
      <c r="E182" s="2">
        <v>0</v>
      </c>
    </row>
    <row r="183" spans="1:5" ht="12.75">
      <c r="A183" s="28" t="s">
        <v>334</v>
      </c>
      <c r="B183" s="33" t="s">
        <v>230</v>
      </c>
      <c r="C183" s="2">
        <f>Entwurf!D186</f>
        <v>1000</v>
      </c>
      <c r="D183" s="2">
        <f>Entwurf!C186</f>
        <v>1000</v>
      </c>
      <c r="E183" s="2">
        <v>664.76</v>
      </c>
    </row>
    <row r="184" spans="1:5" ht="12.75">
      <c r="A184" s="28" t="s">
        <v>335</v>
      </c>
      <c r="B184" s="10" t="s">
        <v>158</v>
      </c>
      <c r="E184" s="33"/>
    </row>
    <row r="185" spans="1:5" ht="12.75">
      <c r="A185" s="9" t="s">
        <v>484</v>
      </c>
      <c r="B185" s="2" t="s">
        <v>226</v>
      </c>
      <c r="C185" s="2">
        <f>Entwurf!D188</f>
        <v>2000</v>
      </c>
      <c r="D185" s="2">
        <f>Entwurf!C188</f>
        <v>2000</v>
      </c>
      <c r="E185" s="2">
        <v>2041.85</v>
      </c>
    </row>
    <row r="186" spans="1:5" ht="12.75">
      <c r="A186" s="9" t="s">
        <v>485</v>
      </c>
      <c r="B186" s="10" t="s">
        <v>159</v>
      </c>
      <c r="C186" s="2">
        <f>Entwurf!D189</f>
        <v>0</v>
      </c>
      <c r="D186" s="2">
        <f>Entwurf!C189</f>
        <v>300</v>
      </c>
      <c r="E186" s="2">
        <v>207.48</v>
      </c>
    </row>
    <row r="187" spans="1:5" ht="12.75">
      <c r="A187" s="9" t="s">
        <v>486</v>
      </c>
      <c r="B187" s="10" t="s">
        <v>350</v>
      </c>
      <c r="C187" s="2">
        <f>Entwurf!D190</f>
        <v>1500</v>
      </c>
      <c r="D187" s="2">
        <f>Entwurf!C190</f>
        <v>1500</v>
      </c>
      <c r="E187" s="2">
        <v>1255.25</v>
      </c>
    </row>
    <row r="188" spans="1:5" ht="12.75">
      <c r="A188" s="9" t="s">
        <v>487</v>
      </c>
      <c r="B188" s="29" t="s">
        <v>258</v>
      </c>
      <c r="C188" s="2">
        <f>Entwurf!D191</f>
        <v>45000</v>
      </c>
      <c r="D188" s="2">
        <f>Entwurf!C191</f>
        <v>45000</v>
      </c>
      <c r="E188" s="2">
        <v>47255.89</v>
      </c>
    </row>
    <row r="189" spans="1:5" ht="12.75">
      <c r="A189" s="9" t="s">
        <v>488</v>
      </c>
      <c r="B189" s="29" t="s">
        <v>464</v>
      </c>
      <c r="C189" s="2">
        <f>Entwurf!D192</f>
        <v>200</v>
      </c>
      <c r="D189" s="2">
        <f>Entwurf!C192</f>
        <v>200</v>
      </c>
      <c r="E189" s="2">
        <v>0</v>
      </c>
    </row>
    <row r="190" spans="1:5" ht="12.75">
      <c r="A190" s="9" t="s">
        <v>489</v>
      </c>
      <c r="B190" s="29" t="s">
        <v>364</v>
      </c>
      <c r="C190" s="2">
        <f>Entwurf!D193</f>
        <v>200</v>
      </c>
      <c r="D190" s="2">
        <f>Entwurf!C193</f>
        <v>200</v>
      </c>
      <c r="E190" s="2">
        <v>84</v>
      </c>
    </row>
    <row r="191" spans="1:5" ht="12.75">
      <c r="A191" s="8" t="s">
        <v>336</v>
      </c>
      <c r="B191" s="2" t="s">
        <v>160</v>
      </c>
      <c r="C191" s="2">
        <f>Entwurf!D194</f>
        <v>1000</v>
      </c>
      <c r="D191" s="2">
        <f>Entwurf!C194</f>
        <v>1000</v>
      </c>
      <c r="E191" s="2">
        <v>528.44</v>
      </c>
    </row>
    <row r="192" spans="1:5" ht="12.75">
      <c r="A192" s="8" t="s">
        <v>337</v>
      </c>
      <c r="B192" s="2" t="s">
        <v>269</v>
      </c>
      <c r="C192" s="2">
        <f>Entwurf!D195</f>
        <v>3000</v>
      </c>
      <c r="D192" s="2">
        <f>Entwurf!C195</f>
        <v>3000</v>
      </c>
      <c r="E192" s="2">
        <v>2632</v>
      </c>
    </row>
    <row r="193" spans="1:5" ht="12.75">
      <c r="A193" s="8" t="s">
        <v>338</v>
      </c>
      <c r="B193" s="2" t="s">
        <v>457</v>
      </c>
      <c r="C193" s="2">
        <f>Entwurf!D196</f>
        <v>55000</v>
      </c>
      <c r="D193" s="2">
        <f>Entwurf!C196</f>
        <v>60000</v>
      </c>
      <c r="E193" s="2">
        <v>55239.95</v>
      </c>
    </row>
    <row r="194" spans="1:5" ht="12.75">
      <c r="A194" s="8" t="s">
        <v>339</v>
      </c>
      <c r="B194" s="2" t="s">
        <v>458</v>
      </c>
      <c r="C194" s="2">
        <f>Entwurf!D197</f>
        <v>15000</v>
      </c>
      <c r="D194" s="2">
        <f>Entwurf!C197</f>
        <v>12000</v>
      </c>
      <c r="E194" s="2">
        <v>0</v>
      </c>
    </row>
    <row r="195" spans="1:5" ht="12.75">
      <c r="A195" s="8" t="s">
        <v>361</v>
      </c>
      <c r="B195" s="2" t="s">
        <v>465</v>
      </c>
      <c r="C195" s="2">
        <f>Entwurf!D198</f>
        <v>25000</v>
      </c>
      <c r="D195" s="2">
        <f>Entwurf!C198</f>
        <v>25000</v>
      </c>
      <c r="E195" s="2">
        <v>0</v>
      </c>
    </row>
    <row r="196" spans="1:5" ht="12.75">
      <c r="A196" s="8" t="s">
        <v>490</v>
      </c>
      <c r="B196" s="10" t="s">
        <v>161</v>
      </c>
      <c r="C196" s="2">
        <f>Entwurf!D199</f>
        <v>20000</v>
      </c>
      <c r="D196" s="2">
        <f>Entwurf!C199</f>
        <v>20000</v>
      </c>
      <c r="E196" s="2">
        <v>129116</v>
      </c>
    </row>
    <row r="197" spans="1:5" ht="12.75">
      <c r="A197" s="9" t="s">
        <v>270</v>
      </c>
      <c r="B197" s="2" t="s">
        <v>162</v>
      </c>
      <c r="C197" s="2">
        <f>Entwurf!D200</f>
        <v>100</v>
      </c>
      <c r="D197" s="2">
        <f>Entwurf!C200</f>
        <v>100</v>
      </c>
      <c r="E197" s="2">
        <v>32.58</v>
      </c>
    </row>
    <row r="198" spans="1:5" ht="12.75">
      <c r="A198" s="28"/>
      <c r="B198" s="33"/>
      <c r="E198" s="33"/>
    </row>
    <row r="199" spans="1:6" ht="12.75">
      <c r="A199" s="15" t="s">
        <v>163</v>
      </c>
      <c r="B199" s="4" t="s">
        <v>164</v>
      </c>
      <c r="C199" s="4">
        <f>SUM(C200:C201)</f>
        <v>0</v>
      </c>
      <c r="D199" s="4">
        <f>SUM(D200:D201)</f>
        <v>0</v>
      </c>
      <c r="E199" s="4">
        <f>SUM(E200:E201)</f>
        <v>0</v>
      </c>
      <c r="F199" s="76"/>
    </row>
    <row r="200" spans="1:5" ht="12.75">
      <c r="A200" s="28" t="s">
        <v>165</v>
      </c>
      <c r="B200" s="2" t="s">
        <v>166</v>
      </c>
      <c r="C200" s="2">
        <f>Entwurf!D203</f>
        <v>0</v>
      </c>
      <c r="D200" s="2">
        <f>Entwurf!C203</f>
        <v>0</v>
      </c>
      <c r="E200" s="2">
        <v>0</v>
      </c>
    </row>
    <row r="201" spans="1:5" ht="12.75">
      <c r="A201" s="28" t="s">
        <v>167</v>
      </c>
      <c r="B201" s="2" t="s">
        <v>141</v>
      </c>
      <c r="C201" s="2">
        <f>Entwurf!D204</f>
        <v>0</v>
      </c>
      <c r="D201" s="2">
        <f>Entwurf!C204</f>
        <v>0</v>
      </c>
      <c r="E201" s="2">
        <v>0</v>
      </c>
    </row>
    <row r="202" spans="1:5" ht="12.75">
      <c r="A202" s="28"/>
      <c r="B202" s="33"/>
      <c r="E202" s="33"/>
    </row>
    <row r="203" spans="1:6" ht="12.75">
      <c r="A203" s="15" t="s">
        <v>168</v>
      </c>
      <c r="B203" s="4" t="s">
        <v>169</v>
      </c>
      <c r="C203" s="4">
        <f>Entwurf!D206</f>
        <v>1000</v>
      </c>
      <c r="D203" s="4">
        <f>Entwurf!C206</f>
        <v>1000</v>
      </c>
      <c r="E203" s="4">
        <v>80.66</v>
      </c>
      <c r="F203" s="76"/>
    </row>
    <row r="204" spans="1:5" ht="12.75">
      <c r="A204"/>
      <c r="B204"/>
      <c r="C204"/>
      <c r="D204"/>
      <c r="E204" s="33"/>
    </row>
    <row r="205" spans="1:5" ht="12.75">
      <c r="A205" s="16"/>
      <c r="B205" s="18" t="s">
        <v>170</v>
      </c>
      <c r="C205" s="2">
        <f>Entwurf!D208</f>
        <v>93100</v>
      </c>
      <c r="D205" s="2">
        <f>Entwurf!C208</f>
        <v>0</v>
      </c>
      <c r="E205" s="2">
        <v>451088.58</v>
      </c>
    </row>
    <row r="206" ht="12.75">
      <c r="E206" s="4"/>
    </row>
    <row r="207" spans="1:5" ht="12.75">
      <c r="A207" s="15" t="s">
        <v>71</v>
      </c>
      <c r="B207" s="4" t="s">
        <v>171</v>
      </c>
      <c r="C207" s="4">
        <f>Entwurf!D210</f>
        <v>0</v>
      </c>
      <c r="D207" s="4">
        <f>Entwurf!C210</f>
        <v>0</v>
      </c>
      <c r="E207" s="4">
        <v>499680.89</v>
      </c>
    </row>
    <row r="208" spans="1:5" ht="12.75">
      <c r="A208" s="16"/>
      <c r="B208" s="18"/>
      <c r="E208" s="2"/>
    </row>
    <row r="209" spans="1:5" ht="12.75">
      <c r="A209" s="16"/>
      <c r="B209" s="36" t="s">
        <v>172</v>
      </c>
      <c r="C209" s="2">
        <f>Entwurf!D212</f>
        <v>0</v>
      </c>
      <c r="D209" s="2">
        <f>Entwurf!C212</f>
        <v>0</v>
      </c>
      <c r="E209" s="2">
        <v>46085.85</v>
      </c>
    </row>
    <row r="210" spans="1:5" ht="12.75">
      <c r="A210"/>
      <c r="B210"/>
      <c r="C210"/>
      <c r="D210"/>
      <c r="E210" s="2"/>
    </row>
    <row r="211" spans="1:5" ht="12.75">
      <c r="A211" s="16" t="s">
        <v>173</v>
      </c>
      <c r="B211" s="18" t="s">
        <v>174</v>
      </c>
      <c r="C211" s="2">
        <f>Entwurf!D214</f>
        <v>0</v>
      </c>
      <c r="D211" s="2">
        <f>Entwurf!C214</f>
        <v>0</v>
      </c>
      <c r="E211" s="2">
        <v>2556.46</v>
      </c>
    </row>
    <row r="212" spans="1:5" ht="12.75">
      <c r="A212" s="42"/>
      <c r="B212" s="18"/>
      <c r="E212" s="4"/>
    </row>
    <row r="213" spans="1:5" ht="12.75">
      <c r="A213" s="3" t="s">
        <v>175</v>
      </c>
      <c r="B213" s="4"/>
      <c r="C213" s="22">
        <f>SUM(C207+C205+C203+C199+C154+C149+C145+C134+C77)</f>
        <v>11986500</v>
      </c>
      <c r="D213" s="22">
        <f>SUM(D207+D205+D203+D199+D154+D149+D145+D134+D77)</f>
        <v>11848000</v>
      </c>
      <c r="E213" s="22">
        <f>SUM(E207+E205+E203+E199+E154+E149+E145+E134+E77)</f>
        <v>12853737.01</v>
      </c>
    </row>
    <row r="214" ht="12.75">
      <c r="E214" s="2"/>
    </row>
    <row r="215" spans="1:5" ht="12.75">
      <c r="A215" s="14" t="s">
        <v>176</v>
      </c>
      <c r="E215" s="2"/>
    </row>
    <row r="216" spans="1:8" ht="12.75">
      <c r="A216" s="8" t="s">
        <v>177</v>
      </c>
      <c r="C216" s="2">
        <f>C62+C38+C7</f>
        <v>11804100</v>
      </c>
      <c r="D216" s="2">
        <f>D62+D38+D7</f>
        <v>11749600</v>
      </c>
      <c r="E216" s="2">
        <f>E62+E38+E7</f>
        <v>12402648.43</v>
      </c>
      <c r="F216" s="2"/>
      <c r="G216" s="2"/>
      <c r="H216" s="2"/>
    </row>
    <row r="217" spans="1:8" ht="12.75">
      <c r="A217" s="8" t="s">
        <v>178</v>
      </c>
      <c r="C217" s="43">
        <f>SUM(C205+C203+C199+C154+C149+C145+C134+C77)</f>
        <v>11986500</v>
      </c>
      <c r="D217" s="43">
        <f>SUM(D205+D203+D199+D154+D149+D145+D134+D77)</f>
        <v>11848000</v>
      </c>
      <c r="E217" s="43">
        <f>SUM(E205+E203+E199+E154+E149+E145+E134+E77)</f>
        <v>12354056.12</v>
      </c>
      <c r="F217" s="19"/>
      <c r="G217" s="19"/>
      <c r="H217" s="19"/>
    </row>
    <row r="218" spans="3:8" ht="12.75">
      <c r="C218" s="2">
        <f>C216-C217</f>
        <v>-182400</v>
      </c>
      <c r="D218" s="2">
        <f>D216-D217</f>
        <v>-98400</v>
      </c>
      <c r="E218" s="2">
        <f>E216-E217</f>
        <v>48592.31000000052</v>
      </c>
      <c r="F218" s="2"/>
      <c r="G218" s="2"/>
      <c r="H218" s="2"/>
    </row>
    <row r="219" spans="1:5" ht="12.75">
      <c r="A219"/>
      <c r="B219" s="76"/>
      <c r="C219"/>
      <c r="D219"/>
      <c r="E219" s="2"/>
    </row>
    <row r="220" spans="1:5" ht="12.75">
      <c r="A220" s="15" t="s">
        <v>179</v>
      </c>
      <c r="E220" s="19"/>
    </row>
    <row r="221" ht="12.75">
      <c r="E221" s="2"/>
    </row>
    <row r="222" spans="1:5" ht="12.75">
      <c r="A222" s="44" t="s">
        <v>180</v>
      </c>
      <c r="E222" s="22"/>
    </row>
    <row r="223" ht="12.75">
      <c r="E223" s="2"/>
    </row>
    <row r="224" spans="1:5" ht="12.75">
      <c r="A224" s="3" t="s">
        <v>2</v>
      </c>
      <c r="B224" s="4" t="s">
        <v>3</v>
      </c>
      <c r="C224" s="81" t="s">
        <v>273</v>
      </c>
      <c r="D224" s="81" t="s">
        <v>252</v>
      </c>
      <c r="E224" s="80" t="s">
        <v>468</v>
      </c>
    </row>
    <row r="225" ht="12.75">
      <c r="E225" s="2"/>
    </row>
    <row r="226" spans="1:5" ht="12.75">
      <c r="A226" s="45" t="s">
        <v>4</v>
      </c>
      <c r="B226" s="18" t="s">
        <v>181</v>
      </c>
      <c r="C226" s="2">
        <f>Entwurf!D229</f>
        <v>0</v>
      </c>
      <c r="D226" s="2">
        <f>Entwurf!C229</f>
        <v>0</v>
      </c>
      <c r="E226" s="2">
        <v>0</v>
      </c>
    </row>
    <row r="227" ht="12.75">
      <c r="E227" s="2"/>
    </row>
    <row r="228" spans="1:5" ht="12.75">
      <c r="A228" s="45" t="s">
        <v>44</v>
      </c>
      <c r="B228" s="18" t="s">
        <v>182</v>
      </c>
      <c r="E228" s="2"/>
    </row>
    <row r="229" spans="1:5" ht="12.75">
      <c r="A229" s="42"/>
      <c r="B229" s="18" t="s">
        <v>183</v>
      </c>
      <c r="E229" s="2"/>
    </row>
    <row r="230" spans="1:5" ht="12.75">
      <c r="A230" s="8" t="s">
        <v>46</v>
      </c>
      <c r="B230" s="2" t="s">
        <v>231</v>
      </c>
      <c r="C230" s="2">
        <f>Entwurf!D233</f>
        <v>621900</v>
      </c>
      <c r="D230" s="2">
        <f>Entwurf!C233</f>
        <v>69900</v>
      </c>
      <c r="E230" s="2">
        <v>0</v>
      </c>
    </row>
    <row r="231" spans="1:2" ht="12.75">
      <c r="A231" s="9" t="s">
        <v>48</v>
      </c>
      <c r="B231" s="2" t="s">
        <v>212</v>
      </c>
    </row>
    <row r="232" spans="1:5" ht="12.75">
      <c r="A232" s="9" t="s">
        <v>253</v>
      </c>
      <c r="B232" s="29" t="s">
        <v>330</v>
      </c>
      <c r="C232" s="2">
        <f>Entwurf!D235</f>
        <v>0</v>
      </c>
      <c r="D232" s="2">
        <f>Entwurf!C235</f>
        <v>10000</v>
      </c>
      <c r="E232" s="2">
        <v>56084.23</v>
      </c>
    </row>
    <row r="233" spans="1:5" ht="12.75">
      <c r="A233" s="9" t="s">
        <v>254</v>
      </c>
      <c r="B233" s="10" t="s">
        <v>203</v>
      </c>
      <c r="C233" s="2">
        <f>Entwurf!D236</f>
        <v>250000</v>
      </c>
      <c r="D233" s="2">
        <f>Entwurf!C236</f>
        <v>100000</v>
      </c>
      <c r="E233" s="2">
        <v>240140.72</v>
      </c>
    </row>
    <row r="234" spans="1:5" ht="12.75">
      <c r="A234" s="9" t="s">
        <v>255</v>
      </c>
      <c r="B234" s="10" t="s">
        <v>211</v>
      </c>
      <c r="C234" s="2">
        <f>Entwurf!D237</f>
        <v>0</v>
      </c>
      <c r="D234" s="2">
        <f>Entwurf!C237</f>
        <v>0</v>
      </c>
      <c r="E234" s="2">
        <v>0</v>
      </c>
    </row>
    <row r="235" spans="1:5" ht="12.75">
      <c r="A235" s="9" t="s">
        <v>261</v>
      </c>
      <c r="B235" s="10" t="s">
        <v>215</v>
      </c>
      <c r="E235" s="2"/>
    </row>
    <row r="236" spans="1:5" ht="12.75">
      <c r="A236" s="9" t="s">
        <v>262</v>
      </c>
      <c r="B236" s="29" t="s">
        <v>330</v>
      </c>
      <c r="C236" s="2">
        <f>Entwurf!D239</f>
        <v>23000</v>
      </c>
      <c r="D236" s="2">
        <f>Entwurf!C239</f>
        <v>23000</v>
      </c>
      <c r="E236" s="2">
        <v>10989.55</v>
      </c>
    </row>
    <row r="237" spans="1:5" ht="12.75">
      <c r="A237" s="9" t="s">
        <v>263</v>
      </c>
      <c r="B237" s="10" t="s">
        <v>277</v>
      </c>
      <c r="C237" s="2">
        <f>Entwurf!D240</f>
        <v>5000</v>
      </c>
      <c r="D237" s="2">
        <f>Entwurf!C240</f>
        <v>5000</v>
      </c>
      <c r="E237" s="2">
        <v>4208.59</v>
      </c>
    </row>
    <row r="238" spans="1:5" ht="12.75">
      <c r="A238" s="9" t="s">
        <v>264</v>
      </c>
      <c r="B238" s="10" t="s">
        <v>211</v>
      </c>
      <c r="C238" s="2">
        <f>Entwurf!D241</f>
        <v>25000</v>
      </c>
      <c r="D238" s="2">
        <f>Entwurf!C241</f>
        <v>51000</v>
      </c>
      <c r="E238" s="2">
        <v>34876.26</v>
      </c>
    </row>
    <row r="239" spans="1:5" ht="12.75">
      <c r="A239" s="8"/>
      <c r="E239" s="2"/>
    </row>
    <row r="240" spans="1:5" ht="12.75">
      <c r="A240" s="9" t="s">
        <v>256</v>
      </c>
      <c r="B240" s="41" t="s">
        <v>184</v>
      </c>
      <c r="C240" s="2">
        <f>Entwurf!D243</f>
        <v>0</v>
      </c>
      <c r="D240" s="2">
        <f>Entwurf!C243</f>
        <v>0</v>
      </c>
      <c r="E240" s="2">
        <v>0</v>
      </c>
    </row>
    <row r="241" spans="1:5" ht="12.75">
      <c r="A241" s="8"/>
      <c r="B241" s="41"/>
      <c r="E241" s="2"/>
    </row>
    <row r="242" spans="1:5" ht="12.75">
      <c r="A242" s="16" t="s">
        <v>185</v>
      </c>
      <c r="B242" s="18" t="s">
        <v>186</v>
      </c>
      <c r="C242" s="2">
        <f>Entwurf!D245</f>
        <v>309100</v>
      </c>
      <c r="D242" s="2">
        <f>Entwurf!C245</f>
        <v>741100</v>
      </c>
      <c r="E242" s="2">
        <v>989971.67</v>
      </c>
    </row>
    <row r="243" spans="1:5" ht="12.75">
      <c r="A243" s="16"/>
      <c r="B243" s="18"/>
      <c r="E243" s="2"/>
    </row>
    <row r="244" spans="1:5" ht="12.75">
      <c r="A244" s="16" t="s">
        <v>187</v>
      </c>
      <c r="B244" s="18" t="s">
        <v>188</v>
      </c>
      <c r="E244" s="2"/>
    </row>
    <row r="245" spans="1:5" ht="12.75">
      <c r="A245" s="42"/>
      <c r="B245" s="18" t="s">
        <v>189</v>
      </c>
      <c r="E245" s="2"/>
    </row>
    <row r="246" spans="1:5" ht="12.75">
      <c r="A246" s="9" t="s">
        <v>190</v>
      </c>
      <c r="B246" s="2" t="s">
        <v>191</v>
      </c>
      <c r="C246" s="2">
        <f>Entwurf!D249</f>
        <v>0</v>
      </c>
      <c r="D246" s="2">
        <f>Entwurf!C249</f>
        <v>0</v>
      </c>
      <c r="E246" s="2">
        <v>0</v>
      </c>
    </row>
    <row r="247" ht="12.75">
      <c r="E247" s="2"/>
    </row>
    <row r="248" spans="1:5" ht="12.75">
      <c r="A248" s="16" t="s">
        <v>192</v>
      </c>
      <c r="B248" s="18" t="s">
        <v>193</v>
      </c>
      <c r="E248" s="2"/>
    </row>
    <row r="249" spans="1:5" ht="12.75">
      <c r="A249" s="9" t="s">
        <v>194</v>
      </c>
      <c r="B249" s="2" t="s">
        <v>195</v>
      </c>
      <c r="C249" s="2">
        <f>Entwurf!D252</f>
        <v>0</v>
      </c>
      <c r="D249" s="2">
        <f>Entwurf!C252</f>
        <v>0</v>
      </c>
      <c r="E249" s="2">
        <v>0</v>
      </c>
    </row>
    <row r="250" spans="1:5" ht="12.75">
      <c r="A250" s="84" t="s">
        <v>196</v>
      </c>
      <c r="B250" s="85" t="s">
        <v>197</v>
      </c>
      <c r="C250" s="2">
        <f>Entwurf!D253</f>
        <v>0</v>
      </c>
      <c r="D250" s="2">
        <f>Entwurf!C253</f>
        <v>0</v>
      </c>
      <c r="E250" s="2">
        <v>0</v>
      </c>
    </row>
    <row r="251" ht="12.75">
      <c r="E251" s="2"/>
    </row>
    <row r="252" spans="1:5" ht="12.75">
      <c r="A252" s="49" t="s">
        <v>199</v>
      </c>
      <c r="B252" s="50"/>
      <c r="C252" s="51">
        <f>SUM(C230:C250)</f>
        <v>1234000</v>
      </c>
      <c r="D252" s="51">
        <f>SUM(D230:D250)</f>
        <v>1000000</v>
      </c>
      <c r="E252" s="51">
        <f>SUM(E230:E250)</f>
        <v>1336271.02</v>
      </c>
    </row>
    <row r="253" ht="12.75">
      <c r="E253" s="2"/>
    </row>
    <row r="254" spans="1:5" ht="12.75">
      <c r="A254" s="15" t="s">
        <v>179</v>
      </c>
      <c r="B254" s="23"/>
      <c r="C254" s="23"/>
      <c r="D254" s="23"/>
      <c r="E254" s="2"/>
    </row>
    <row r="255" ht="12.75">
      <c r="E255" s="2"/>
    </row>
    <row r="256" spans="1:5" ht="12.75">
      <c r="A256" s="44" t="s">
        <v>200</v>
      </c>
      <c r="E256" s="19"/>
    </row>
    <row r="257" ht="12.75">
      <c r="E257" s="2"/>
    </row>
    <row r="258" spans="1:5" ht="12.75">
      <c r="A258" s="3" t="s">
        <v>2</v>
      </c>
      <c r="B258" s="4" t="s">
        <v>3</v>
      </c>
      <c r="C258" s="81" t="s">
        <v>273</v>
      </c>
      <c r="D258" s="81" t="s">
        <v>252</v>
      </c>
      <c r="E258" s="80" t="s">
        <v>468</v>
      </c>
    </row>
    <row r="259" ht="12.75">
      <c r="E259" s="2"/>
    </row>
    <row r="260" spans="1:5" ht="12.75">
      <c r="A260" s="45" t="s">
        <v>4</v>
      </c>
      <c r="B260" s="18" t="s">
        <v>201</v>
      </c>
      <c r="E260" s="2"/>
    </row>
    <row r="261" spans="1:5" ht="12.75">
      <c r="A261" s="8" t="s">
        <v>6</v>
      </c>
      <c r="B261" s="10" t="s">
        <v>184</v>
      </c>
      <c r="C261" s="2">
        <f>Entwurf!D266</f>
        <v>0</v>
      </c>
      <c r="D261" s="2">
        <f>Entwurf!C266</f>
        <v>0</v>
      </c>
      <c r="E261" s="2">
        <v>0</v>
      </c>
    </row>
    <row r="262" ht="12.75">
      <c r="E262" s="2"/>
    </row>
    <row r="263" spans="1:5" ht="12.75">
      <c r="A263" s="45" t="s">
        <v>44</v>
      </c>
      <c r="B263" s="18" t="s">
        <v>202</v>
      </c>
      <c r="E263" s="2"/>
    </row>
    <row r="264" spans="1:5" ht="12.75">
      <c r="A264" s="8" t="s">
        <v>46</v>
      </c>
      <c r="B264" s="2" t="s">
        <v>226</v>
      </c>
      <c r="C264" s="2">
        <f>Entwurf!D269</f>
        <v>0</v>
      </c>
      <c r="D264" s="2">
        <f>Entwurf!C269</f>
        <v>0</v>
      </c>
      <c r="E264" s="2">
        <v>757085.16</v>
      </c>
    </row>
    <row r="265" spans="1:6" ht="12.75">
      <c r="A265" s="8"/>
      <c r="B265" s="2" t="s">
        <v>204</v>
      </c>
      <c r="E265" s="2"/>
      <c r="F265" s="76"/>
    </row>
    <row r="266" spans="1:5" ht="12.75">
      <c r="A266" s="8" t="s">
        <v>48</v>
      </c>
      <c r="B266" s="10" t="s">
        <v>205</v>
      </c>
      <c r="C266" s="2">
        <f>Entwurf!D271</f>
        <v>0</v>
      </c>
      <c r="D266" s="2">
        <f>Entwurf!C271</f>
        <v>0</v>
      </c>
      <c r="E266" s="2">
        <v>0</v>
      </c>
    </row>
    <row r="267" spans="1:5" ht="12.75">
      <c r="A267" s="8"/>
      <c r="E267" s="2"/>
    </row>
    <row r="268" spans="1:5" ht="12.75">
      <c r="A268" s="16" t="s">
        <v>185</v>
      </c>
      <c r="B268" s="18" t="s">
        <v>206</v>
      </c>
      <c r="C268" s="2">
        <f>Entwurf!D273</f>
        <v>0</v>
      </c>
      <c r="D268" s="2">
        <f>Entwurf!C273</f>
        <v>0</v>
      </c>
      <c r="E268" s="2">
        <v>0</v>
      </c>
    </row>
    <row r="269" ht="12.75">
      <c r="E269" s="2"/>
    </row>
    <row r="270" spans="1:5" ht="12.75">
      <c r="A270" s="45" t="s">
        <v>187</v>
      </c>
      <c r="B270" s="18" t="s">
        <v>207</v>
      </c>
      <c r="E270" s="2"/>
    </row>
    <row r="271" spans="1:5" ht="12.75">
      <c r="A271" s="9" t="s">
        <v>190</v>
      </c>
      <c r="B271" s="2" t="s">
        <v>381</v>
      </c>
      <c r="C271" s="2">
        <f>Entwurf!D276</f>
        <v>10000</v>
      </c>
      <c r="D271" s="2">
        <f>Entwurf!C276</f>
        <v>55000</v>
      </c>
      <c r="E271" s="2">
        <v>52246.21</v>
      </c>
    </row>
    <row r="272" spans="1:5" ht="12.75">
      <c r="A272" s="9" t="s">
        <v>209</v>
      </c>
      <c r="B272" s="2" t="s">
        <v>208</v>
      </c>
      <c r="C272" s="2">
        <f>Entwurf!D277</f>
        <v>0</v>
      </c>
      <c r="D272" s="2">
        <f>Entwurf!C277</f>
        <v>65000</v>
      </c>
      <c r="E272" s="2">
        <v>47982.6</v>
      </c>
    </row>
    <row r="273" spans="1:5" ht="12.75">
      <c r="A273" s="9" t="s">
        <v>327</v>
      </c>
      <c r="B273" s="2" t="s">
        <v>382</v>
      </c>
      <c r="E273" s="2"/>
    </row>
    <row r="274" spans="1:5" ht="12.75">
      <c r="A274" s="9" t="s">
        <v>383</v>
      </c>
      <c r="B274" s="2" t="s">
        <v>384</v>
      </c>
      <c r="C274" s="2">
        <f>Entwurf!D279</f>
        <v>0</v>
      </c>
      <c r="D274" s="2">
        <f>Entwurf!C279</f>
        <v>0</v>
      </c>
      <c r="E274" s="2">
        <v>0</v>
      </c>
    </row>
    <row r="275" spans="1:5" ht="12.75">
      <c r="A275" s="9" t="s">
        <v>385</v>
      </c>
      <c r="B275" s="2" t="s">
        <v>386</v>
      </c>
      <c r="C275" s="2">
        <f>Entwurf!D280</f>
        <v>0</v>
      </c>
      <c r="D275" s="2">
        <f>Entwurf!C280</f>
        <v>0</v>
      </c>
      <c r="E275" s="2">
        <v>0</v>
      </c>
    </row>
    <row r="276" spans="1:5" ht="12.75">
      <c r="A276" s="9" t="s">
        <v>387</v>
      </c>
      <c r="B276" s="2" t="s">
        <v>388</v>
      </c>
      <c r="C276" s="2">
        <f>Entwurf!D281</f>
        <v>400000</v>
      </c>
      <c r="D276" s="2">
        <f>Entwurf!C281</f>
        <v>400000</v>
      </c>
      <c r="E276" s="2">
        <v>51533.17</v>
      </c>
    </row>
    <row r="277" spans="1:5" ht="12.75">
      <c r="A277" s="9" t="s">
        <v>389</v>
      </c>
      <c r="B277" s="2" t="s">
        <v>345</v>
      </c>
      <c r="C277" s="2">
        <f>Entwurf!D282</f>
        <v>0</v>
      </c>
      <c r="D277" s="2">
        <f>Entwurf!C282</f>
        <v>0</v>
      </c>
      <c r="E277" s="2">
        <v>0</v>
      </c>
    </row>
    <row r="278" spans="1:5" ht="12.75">
      <c r="A278" s="9" t="s">
        <v>352</v>
      </c>
      <c r="B278" s="2" t="s">
        <v>390</v>
      </c>
      <c r="E278" s="2"/>
    </row>
    <row r="279" spans="1:5" ht="12.75">
      <c r="A279" s="9" t="s">
        <v>213</v>
      </c>
      <c r="B279" s="2" t="s">
        <v>329</v>
      </c>
      <c r="C279" s="2">
        <f>Entwurf!D284</f>
        <v>480000</v>
      </c>
      <c r="D279" s="2">
        <f>Entwurf!C284</f>
        <v>250000</v>
      </c>
      <c r="E279" s="2">
        <v>0</v>
      </c>
    </row>
    <row r="280" spans="1:5" ht="12.75">
      <c r="A280" s="9" t="s">
        <v>214</v>
      </c>
      <c r="B280" s="2" t="s">
        <v>391</v>
      </c>
      <c r="E280" s="2"/>
    </row>
    <row r="281" spans="1:5" ht="12.75">
      <c r="A281" s="9" t="s">
        <v>216</v>
      </c>
      <c r="B281" s="2" t="s">
        <v>392</v>
      </c>
      <c r="C281" s="2">
        <f>Entwurf!D286</f>
        <v>0</v>
      </c>
      <c r="D281" s="2">
        <f>Entwurf!C286</f>
        <v>0</v>
      </c>
      <c r="E281" s="2">
        <v>0</v>
      </c>
    </row>
    <row r="282" spans="1:5" ht="12.75">
      <c r="A282" s="9" t="s">
        <v>217</v>
      </c>
      <c r="B282" s="2" t="s">
        <v>393</v>
      </c>
      <c r="C282" s="2">
        <f>Entwurf!D287</f>
        <v>0</v>
      </c>
      <c r="D282" s="2">
        <f>Entwurf!C287</f>
        <v>0</v>
      </c>
      <c r="E282" s="2">
        <v>0</v>
      </c>
    </row>
    <row r="283" spans="1:5" ht="12.75">
      <c r="A283" s="9" t="s">
        <v>218</v>
      </c>
      <c r="B283" s="2" t="s">
        <v>394</v>
      </c>
      <c r="C283" s="2">
        <f>Entwurf!D288</f>
        <v>0</v>
      </c>
      <c r="D283" s="2">
        <f>Entwurf!C288</f>
        <v>0</v>
      </c>
      <c r="E283" s="2">
        <v>1066.04</v>
      </c>
    </row>
    <row r="284" spans="1:5" ht="12.75">
      <c r="A284" s="9" t="s">
        <v>395</v>
      </c>
      <c r="B284" s="2" t="s">
        <v>396</v>
      </c>
      <c r="C284" s="2">
        <f>Entwurf!D289</f>
        <v>0</v>
      </c>
      <c r="D284" s="2">
        <f>Entwurf!C289</f>
        <v>0</v>
      </c>
      <c r="E284" s="2">
        <v>11542.67</v>
      </c>
    </row>
    <row r="285" spans="1:5" ht="12.75">
      <c r="A285" s="9" t="s">
        <v>397</v>
      </c>
      <c r="B285" s="2" t="s">
        <v>131</v>
      </c>
      <c r="C285" s="2">
        <f>Entwurf!D290</f>
        <v>0</v>
      </c>
      <c r="D285" s="2">
        <f>Entwurf!C290</f>
        <v>0</v>
      </c>
      <c r="E285" s="2">
        <v>0</v>
      </c>
    </row>
    <row r="286" spans="1:5" ht="12.75">
      <c r="A286" s="9" t="s">
        <v>353</v>
      </c>
      <c r="B286" s="2" t="s">
        <v>398</v>
      </c>
      <c r="C286" s="2">
        <f>Entwurf!D291</f>
        <v>0</v>
      </c>
      <c r="D286" s="2">
        <f>Entwurf!C291</f>
        <v>0</v>
      </c>
      <c r="E286" s="2">
        <v>0</v>
      </c>
    </row>
    <row r="287" spans="1:5" ht="12.75">
      <c r="A287" s="9" t="s">
        <v>399</v>
      </c>
      <c r="B287" s="2" t="s">
        <v>400</v>
      </c>
      <c r="E287" s="2"/>
    </row>
    <row r="288" spans="1:5" ht="12.75">
      <c r="A288" s="9" t="s">
        <v>401</v>
      </c>
      <c r="B288" s="2" t="s">
        <v>402</v>
      </c>
      <c r="C288" s="2">
        <f>Entwurf!D293</f>
        <v>0</v>
      </c>
      <c r="D288" s="2">
        <f>Entwurf!C293</f>
        <v>0</v>
      </c>
      <c r="E288" s="2">
        <v>0</v>
      </c>
    </row>
    <row r="289" spans="1:5" ht="12.75">
      <c r="A289" s="9" t="s">
        <v>403</v>
      </c>
      <c r="B289" s="2" t="s">
        <v>404</v>
      </c>
      <c r="C289" s="2">
        <f>Entwurf!D294</f>
        <v>2000</v>
      </c>
      <c r="D289" s="2">
        <f>Entwurf!C294</f>
        <v>2000</v>
      </c>
      <c r="E289" s="2">
        <v>0</v>
      </c>
    </row>
    <row r="290" spans="1:5" ht="12.75">
      <c r="A290" s="9" t="s">
        <v>405</v>
      </c>
      <c r="B290" s="2" t="s">
        <v>406</v>
      </c>
      <c r="C290" s="2">
        <f>Entwurf!D295</f>
        <v>15000</v>
      </c>
      <c r="D290" s="2">
        <f>Entwurf!C295</f>
        <v>15000</v>
      </c>
      <c r="E290" s="2">
        <v>11578.09</v>
      </c>
    </row>
    <row r="291" spans="1:5" ht="12.75">
      <c r="A291" s="9" t="s">
        <v>407</v>
      </c>
      <c r="B291" s="2" t="s">
        <v>408</v>
      </c>
      <c r="C291" s="2">
        <f>Entwurf!D296</f>
        <v>1000</v>
      </c>
      <c r="D291" s="2">
        <f>Entwurf!C296</f>
        <v>1000</v>
      </c>
      <c r="E291" s="2">
        <v>0</v>
      </c>
    </row>
    <row r="292" spans="1:5" ht="12.75">
      <c r="A292" s="9" t="s">
        <v>409</v>
      </c>
      <c r="B292" s="2" t="s">
        <v>411</v>
      </c>
      <c r="C292" s="2">
        <f>Entwurf!D297</f>
        <v>1000</v>
      </c>
      <c r="D292" s="2">
        <f>Entwurf!C297</f>
        <v>1000</v>
      </c>
      <c r="E292" s="2">
        <v>3148.13</v>
      </c>
    </row>
    <row r="293" spans="1:5" ht="12.75">
      <c r="A293" s="9" t="s">
        <v>410</v>
      </c>
      <c r="B293" s="2" t="s">
        <v>412</v>
      </c>
      <c r="C293" s="2">
        <f>Entwurf!D298</f>
        <v>1000</v>
      </c>
      <c r="D293" s="2">
        <f>Entwurf!C298</f>
        <v>1000</v>
      </c>
      <c r="E293" s="2">
        <v>0</v>
      </c>
    </row>
    <row r="294" spans="1:5" ht="12.75">
      <c r="A294" s="9" t="s">
        <v>413</v>
      </c>
      <c r="B294" s="2" t="s">
        <v>414</v>
      </c>
      <c r="C294" s="2">
        <f>Entwurf!D299</f>
        <v>1000</v>
      </c>
      <c r="D294" s="2">
        <f>Entwurf!C299</f>
        <v>1000</v>
      </c>
      <c r="E294" s="2">
        <v>0</v>
      </c>
    </row>
    <row r="295" spans="1:5" ht="12.75">
      <c r="A295" s="14" t="s">
        <v>415</v>
      </c>
      <c r="B295" s="2" t="s">
        <v>351</v>
      </c>
      <c r="C295" s="2">
        <f>Entwurf!D300</f>
        <v>20000</v>
      </c>
      <c r="D295" s="2">
        <f>Entwurf!C300</f>
        <v>20000</v>
      </c>
      <c r="E295" s="2">
        <v>53789.6</v>
      </c>
    </row>
    <row r="296" spans="1:5" ht="12.75">
      <c r="A296" s="14" t="s">
        <v>416</v>
      </c>
      <c r="B296" s="10" t="s">
        <v>212</v>
      </c>
      <c r="E296" s="2"/>
    </row>
    <row r="297" spans="1:5" ht="12.75">
      <c r="A297" s="9" t="s">
        <v>417</v>
      </c>
      <c r="B297" s="29" t="s">
        <v>330</v>
      </c>
      <c r="C297" s="2">
        <f>Entwurf!D302</f>
        <v>0</v>
      </c>
      <c r="D297" s="2">
        <f>Entwurf!C302</f>
        <v>10000</v>
      </c>
      <c r="E297" s="2">
        <v>56084.23</v>
      </c>
    </row>
    <row r="298" spans="1:5" ht="12.75">
      <c r="A298" s="9" t="s">
        <v>418</v>
      </c>
      <c r="B298" s="10" t="s">
        <v>277</v>
      </c>
      <c r="C298" s="2">
        <f>Entwurf!D303</f>
        <v>250000</v>
      </c>
      <c r="D298" s="2">
        <f>Entwurf!C303</f>
        <v>100000</v>
      </c>
      <c r="E298" s="2">
        <v>240140.72</v>
      </c>
    </row>
    <row r="299" spans="1:5" ht="12.75">
      <c r="A299" s="9" t="s">
        <v>419</v>
      </c>
      <c r="B299" s="10" t="s">
        <v>211</v>
      </c>
      <c r="C299" s="2">
        <f>Entwurf!D304</f>
        <v>0</v>
      </c>
      <c r="D299" s="2">
        <f>Entwurf!C304</f>
        <v>0</v>
      </c>
      <c r="E299" s="2">
        <v>0</v>
      </c>
    </row>
    <row r="300" spans="1:5" ht="12.75">
      <c r="A300" s="9" t="s">
        <v>420</v>
      </c>
      <c r="B300" s="10" t="s">
        <v>215</v>
      </c>
      <c r="E300" s="2"/>
    </row>
    <row r="301" spans="1:5" ht="12.75">
      <c r="A301" s="9" t="s">
        <v>421</v>
      </c>
      <c r="B301" s="29" t="s">
        <v>330</v>
      </c>
      <c r="C301" s="2">
        <f>Entwurf!D306</f>
        <v>23000</v>
      </c>
      <c r="D301" s="2">
        <f>Entwurf!C306</f>
        <v>23000</v>
      </c>
      <c r="E301" s="2">
        <v>10989.55</v>
      </c>
    </row>
    <row r="302" spans="1:5" ht="12.75">
      <c r="A302" s="9" t="s">
        <v>422</v>
      </c>
      <c r="B302" s="10" t="s">
        <v>277</v>
      </c>
      <c r="C302" s="2">
        <f>Entwurf!D307</f>
        <v>5000</v>
      </c>
      <c r="D302" s="2">
        <f>Entwurf!C307</f>
        <v>5000</v>
      </c>
      <c r="E302" s="2">
        <v>4208.59</v>
      </c>
    </row>
    <row r="303" spans="1:5" ht="12.75">
      <c r="A303" s="9" t="s">
        <v>423</v>
      </c>
      <c r="B303" s="10" t="s">
        <v>211</v>
      </c>
      <c r="C303" s="2">
        <f>Entwurf!D308</f>
        <v>25000</v>
      </c>
      <c r="D303" s="2">
        <f>Entwurf!C308</f>
        <v>51000</v>
      </c>
      <c r="E303" s="2">
        <v>34876.26</v>
      </c>
    </row>
    <row r="304" spans="2:5" ht="12.75">
      <c r="B304" s="10"/>
      <c r="E304" s="2"/>
    </row>
    <row r="305" spans="1:5" ht="12.75">
      <c r="A305" s="16" t="s">
        <v>192</v>
      </c>
      <c r="B305" s="18" t="s">
        <v>219</v>
      </c>
      <c r="E305" s="2"/>
    </row>
    <row r="306" spans="1:5" ht="12.75">
      <c r="A306" s="9" t="s">
        <v>194</v>
      </c>
      <c r="B306" s="2" t="s">
        <v>166</v>
      </c>
      <c r="C306" s="2">
        <f>Entwurf!D311</f>
        <v>0</v>
      </c>
      <c r="D306" s="2">
        <f>Entwurf!C311</f>
        <v>0</v>
      </c>
      <c r="E306" s="2">
        <v>0</v>
      </c>
    </row>
    <row r="307" spans="1:5" ht="12.75">
      <c r="A307" s="9" t="s">
        <v>196</v>
      </c>
      <c r="B307" s="2" t="s">
        <v>141</v>
      </c>
      <c r="C307" s="2">
        <f>Entwurf!D312</f>
        <v>0</v>
      </c>
      <c r="D307" s="2">
        <f>Entwurf!C312</f>
        <v>0</v>
      </c>
      <c r="E307" s="2">
        <v>0</v>
      </c>
    </row>
    <row r="308" spans="1:5" ht="12.75">
      <c r="A308" s="9" t="s">
        <v>328</v>
      </c>
      <c r="B308" s="10" t="s">
        <v>210</v>
      </c>
      <c r="C308" s="2">
        <f>Entwurf!D313</f>
        <v>0</v>
      </c>
      <c r="D308" s="2">
        <f>Entwurf!C313</f>
        <v>0</v>
      </c>
      <c r="E308" s="2">
        <v>0</v>
      </c>
    </row>
    <row r="309" ht="12.75">
      <c r="E309" s="2"/>
    </row>
    <row r="310" spans="1:5" ht="12.75">
      <c r="A310" s="49" t="s">
        <v>220</v>
      </c>
      <c r="B310" s="50"/>
      <c r="C310" s="51">
        <f>SUM(C260:C308)</f>
        <v>1234000</v>
      </c>
      <c r="D310" s="51">
        <f>SUM(D260:D307)</f>
        <v>1000000</v>
      </c>
      <c r="E310" s="51">
        <f>SUM(E260:E307)</f>
        <v>1336271.0200000003</v>
      </c>
    </row>
    <row r="311" ht="12.75">
      <c r="E311" s="2"/>
    </row>
    <row r="312" spans="1:5" ht="12.75">
      <c r="A312" s="53" t="s">
        <v>221</v>
      </c>
      <c r="E312" s="2"/>
    </row>
    <row r="313" spans="1:5" ht="12.75">
      <c r="A313" s="8" t="s">
        <v>198</v>
      </c>
      <c r="C313" s="2">
        <f>SUM(C226:C229,C231:C246)</f>
        <v>612100</v>
      </c>
      <c r="D313" s="2">
        <f>SUM(D226:D229,D231:D246)</f>
        <v>930100</v>
      </c>
      <c r="E313" s="2">
        <f>SUM(E226:E229,E232:E246)</f>
        <v>1336271.02</v>
      </c>
    </row>
    <row r="314" spans="1:5" ht="12.75">
      <c r="A314" s="14" t="s">
        <v>222</v>
      </c>
      <c r="C314" s="43">
        <f>SUM(C267:C307)</f>
        <v>1234000</v>
      </c>
      <c r="D314" s="43">
        <f>SUM(D267:D307)</f>
        <v>1000000</v>
      </c>
      <c r="E314" s="43">
        <f>SUM(E267:E307)</f>
        <v>579185.86</v>
      </c>
    </row>
    <row r="315" spans="1:5" ht="12.75">
      <c r="A315" s="9" t="s">
        <v>223</v>
      </c>
      <c r="C315" s="2">
        <f>C313-C314</f>
        <v>-621900</v>
      </c>
      <c r="D315" s="2">
        <f>D313-D314</f>
        <v>-69900</v>
      </c>
      <c r="E315" s="2">
        <f>E313-E314</f>
        <v>757085.16</v>
      </c>
    </row>
    <row r="316" spans="3:5" ht="12.75">
      <c r="C316" s="41"/>
      <c r="D316" s="41"/>
      <c r="E316" s="19"/>
    </row>
    <row r="317" spans="1:5" ht="12.75">
      <c r="A317" s="8"/>
      <c r="C317" s="19"/>
      <c r="D317" s="19"/>
      <c r="E317" s="19"/>
    </row>
    <row r="318" ht="12.75">
      <c r="E318" s="57"/>
    </row>
    <row r="319" spans="2:5" ht="12.75">
      <c r="B319" s="10"/>
      <c r="E319" s="19"/>
    </row>
    <row r="320" ht="12.75">
      <c r="E320" s="19"/>
    </row>
    <row r="321" spans="2:5" ht="12.75">
      <c r="B321" s="10"/>
      <c r="E321" s="19"/>
    </row>
    <row r="322" spans="2:5" ht="12.75">
      <c r="B322" s="10"/>
      <c r="E322" s="19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/>
    </row>
    <row r="332" ht="12.75">
      <c r="E332"/>
    </row>
    <row r="333" ht="12.75">
      <c r="E333" s="2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&amp;C&amp;"Arial,Fett Kursiv"&amp;12 Wirtschaftsplan 2006 des Betriebes Abfallwirtschaft </oddHeader>
    <oddFooter>&amp;CSeite &amp;P+340</oddFooter>
  </headerFooter>
  <rowBreaks count="4" manualBreakCount="4">
    <brk id="70" max="255" man="1"/>
    <brk id="219" max="255" man="1"/>
    <brk id="253" max="255" man="1"/>
    <brk id="3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C49" sqref="C49"/>
    </sheetView>
  </sheetViews>
  <sheetFormatPr defaultColWidth="11.421875" defaultRowHeight="12.75"/>
  <cols>
    <col min="1" max="1" width="4.00390625" style="0" customWidth="1"/>
    <col min="2" max="2" width="40.28125" style="0" customWidth="1"/>
    <col min="3" max="3" width="13.7109375" style="0" customWidth="1"/>
    <col min="4" max="4" width="13.57421875" style="0" customWidth="1"/>
    <col min="5" max="5" width="14.8515625" style="0" customWidth="1"/>
  </cols>
  <sheetData>
    <row r="1" spans="1:5" ht="23.25">
      <c r="A1" s="62" t="s">
        <v>467</v>
      </c>
      <c r="B1" s="62"/>
      <c r="C1" s="62"/>
      <c r="D1" s="62"/>
      <c r="E1" s="63"/>
    </row>
    <row r="2" spans="1:5" ht="23.25">
      <c r="A2" s="62" t="s">
        <v>235</v>
      </c>
      <c r="B2" s="62"/>
      <c r="C2" s="62"/>
      <c r="D2" s="62"/>
      <c r="E2" s="63"/>
    </row>
    <row r="4" spans="1:5" ht="15">
      <c r="A4" s="64" t="s">
        <v>236</v>
      </c>
      <c r="B4" s="64" t="s">
        <v>237</v>
      </c>
      <c r="C4" s="65"/>
      <c r="D4" s="66"/>
      <c r="E4" s="67"/>
    </row>
    <row r="5" spans="1:5" ht="15">
      <c r="A5" s="64"/>
      <c r="B5" s="64"/>
      <c r="C5" s="65"/>
      <c r="D5" s="65"/>
      <c r="E5" s="67"/>
    </row>
    <row r="6" spans="1:5" ht="15">
      <c r="A6" s="64" t="s">
        <v>238</v>
      </c>
      <c r="B6" s="64" t="s">
        <v>3</v>
      </c>
      <c r="C6" s="65"/>
      <c r="D6" s="65" t="s">
        <v>273</v>
      </c>
      <c r="E6" s="67"/>
    </row>
    <row r="7" spans="1:5" ht="14.25">
      <c r="A7" s="67"/>
      <c r="B7" s="67"/>
      <c r="C7" s="67"/>
      <c r="D7" s="67"/>
      <c r="E7" s="67"/>
    </row>
    <row r="8" spans="1:5" s="68" customFormat="1" ht="12.75">
      <c r="A8" s="68" t="s">
        <v>239</v>
      </c>
      <c r="B8" s="68" t="s">
        <v>5</v>
      </c>
      <c r="C8" s="69"/>
      <c r="D8" s="69">
        <f>'Wipl 2006'!C7</f>
        <v>11550600</v>
      </c>
      <c r="E8" s="69"/>
    </row>
    <row r="9" s="68" customFormat="1" ht="12.75"/>
    <row r="10" spans="1:5" s="68" customFormat="1" ht="12.75">
      <c r="A10" s="68" t="s">
        <v>240</v>
      </c>
      <c r="B10" s="70" t="s">
        <v>33</v>
      </c>
      <c r="C10" s="69"/>
      <c r="D10" s="71">
        <f>'Wipl 2006'!C38</f>
        <v>223500</v>
      </c>
      <c r="E10" s="69">
        <f>SUM(D8:D10)</f>
        <v>11774100</v>
      </c>
    </row>
    <row r="11" spans="3:5" s="68" customFormat="1" ht="12.75">
      <c r="C11" s="69"/>
      <c r="D11" s="69"/>
      <c r="E11" s="69"/>
    </row>
    <row r="12" spans="1:5" s="68" customFormat="1" ht="12.75">
      <c r="A12" s="68" t="s">
        <v>241</v>
      </c>
      <c r="B12" s="68" t="s">
        <v>242</v>
      </c>
      <c r="C12" s="69"/>
      <c r="D12"/>
      <c r="E12" s="69"/>
    </row>
    <row r="13" spans="3:5" s="68" customFormat="1" ht="12.75">
      <c r="C13" s="69"/>
      <c r="D13" s="69"/>
      <c r="E13" s="69"/>
    </row>
    <row r="14" spans="1:5" s="68" customFormat="1" ht="12.75">
      <c r="A14" s="72" t="s">
        <v>243</v>
      </c>
      <c r="B14" s="68" t="s">
        <v>244</v>
      </c>
      <c r="C14"/>
      <c r="D14" s="69"/>
      <c r="E14" s="69"/>
    </row>
    <row r="15" spans="1:5" s="68" customFormat="1" ht="12.75">
      <c r="A15" s="72"/>
      <c r="C15" s="69"/>
      <c r="D15" s="69"/>
      <c r="E15" s="69"/>
    </row>
    <row r="16" spans="1:5" s="68" customFormat="1" ht="12.75">
      <c r="A16" s="72"/>
      <c r="B16" s="68" t="s">
        <v>245</v>
      </c>
      <c r="C16" s="69">
        <f>SUM('Wipl 2006'!C81:C90)</f>
        <v>101300</v>
      </c>
      <c r="D16" s="69"/>
      <c r="E16" s="69"/>
    </row>
    <row r="17" spans="1:5" s="68" customFormat="1" ht="12.75">
      <c r="A17" s="72"/>
      <c r="C17" s="69"/>
      <c r="D17" s="69"/>
      <c r="E17" s="69"/>
    </row>
    <row r="18" spans="1:5" s="68" customFormat="1" ht="12.75">
      <c r="A18" s="72" t="s">
        <v>246</v>
      </c>
      <c r="B18" s="68" t="s">
        <v>90</v>
      </c>
      <c r="C18" s="71">
        <f>SUM('Wipl 2006'!C93:C132)</f>
        <v>9133000</v>
      </c>
      <c r="D18" s="69">
        <f>SUM(C16:C18)</f>
        <v>9234300</v>
      </c>
      <c r="E18" s="69"/>
    </row>
    <row r="19" spans="1:5" s="68" customFormat="1" ht="12.75">
      <c r="A19" s="72"/>
      <c r="C19" s="69"/>
      <c r="D19" s="69"/>
      <c r="E19" s="69"/>
    </row>
    <row r="20" spans="1:5" s="68" customFormat="1" ht="12.75">
      <c r="A20" s="72" t="s">
        <v>104</v>
      </c>
      <c r="B20" s="68" t="s">
        <v>105</v>
      </c>
      <c r="C20"/>
      <c r="D20"/>
      <c r="E20" s="69"/>
    </row>
    <row r="21" spans="1:5" s="68" customFormat="1" ht="12.75">
      <c r="A21" s="72"/>
      <c r="C21" s="69"/>
      <c r="D21" s="69"/>
      <c r="E21" s="69"/>
    </row>
    <row r="22" spans="1:5" s="68" customFormat="1" ht="12.75">
      <c r="A22" s="72" t="s">
        <v>190</v>
      </c>
      <c r="B22" s="68" t="s">
        <v>433</v>
      </c>
      <c r="C22" s="69">
        <f>SUM('Wipl 2006'!C136:C137)</f>
        <v>450000</v>
      </c>
      <c r="D22" s="69"/>
      <c r="E22" s="69"/>
    </row>
    <row r="23" spans="1:5" s="68" customFormat="1" ht="12.75">
      <c r="A23" s="72"/>
      <c r="C23" s="69"/>
      <c r="D23" s="69"/>
      <c r="E23" s="69"/>
    </row>
    <row r="24" spans="1:5" s="68" customFormat="1" ht="12.75">
      <c r="A24" s="72" t="s">
        <v>209</v>
      </c>
      <c r="B24" s="68" t="s">
        <v>247</v>
      </c>
      <c r="C24" s="71">
        <f>SUM('Wipl 2006'!C139:C143)</f>
        <v>154000</v>
      </c>
      <c r="D24" s="69">
        <f>SUM(C22:C24)</f>
        <v>604000</v>
      </c>
      <c r="E24" s="69"/>
    </row>
    <row r="25" spans="1:5" s="68" customFormat="1" ht="12.75">
      <c r="A25" s="72"/>
      <c r="C25" s="69"/>
      <c r="D25" s="69"/>
      <c r="E25" s="69"/>
    </row>
    <row r="26" spans="1:5" s="68" customFormat="1" ht="12.75">
      <c r="A26" s="72" t="s">
        <v>248</v>
      </c>
      <c r="B26" s="68" t="s">
        <v>112</v>
      </c>
      <c r="C26" s="69">
        <f>'Wipl 2006'!C145</f>
        <v>309100</v>
      </c>
      <c r="D26" s="69"/>
      <c r="E26" s="69"/>
    </row>
    <row r="27" spans="1:5" s="68" customFormat="1" ht="12.75">
      <c r="A27" s="72"/>
      <c r="C27" s="69"/>
      <c r="D27" s="69"/>
      <c r="E27" s="69"/>
    </row>
    <row r="28" spans="1:5" s="68" customFormat="1" ht="12.75">
      <c r="A28" s="72" t="s">
        <v>116</v>
      </c>
      <c r="B28" s="68" t="s">
        <v>117</v>
      </c>
      <c r="C28" s="69">
        <f>'Wipl 2006'!C149</f>
        <v>1045000</v>
      </c>
      <c r="D28" s="69"/>
      <c r="E28" s="69"/>
    </row>
    <row r="29" spans="1:5" s="68" customFormat="1" ht="12.75">
      <c r="A29" s="72"/>
      <c r="C29" s="69"/>
      <c r="D29" s="69"/>
      <c r="E29" s="69"/>
    </row>
    <row r="30" spans="1:5" s="68" customFormat="1" ht="12.75">
      <c r="A30" s="72" t="s">
        <v>122</v>
      </c>
      <c r="B30" s="68" t="s">
        <v>123</v>
      </c>
      <c r="C30" s="71">
        <f>'Wipl 2006'!C154+'Wipl 2006'!C205</f>
        <v>793100</v>
      </c>
      <c r="D30" s="71">
        <f>SUM(C26:C30)</f>
        <v>2147200</v>
      </c>
      <c r="E30" s="69">
        <f>SUM(D18:D30)</f>
        <v>11985500</v>
      </c>
    </row>
    <row r="31" spans="1:5" s="68" customFormat="1" ht="12.75">
      <c r="A31" s="72"/>
      <c r="C31" s="69"/>
      <c r="D31" s="69"/>
      <c r="E31" s="69"/>
    </row>
    <row r="32" spans="1:5" s="68" customFormat="1" ht="12.75">
      <c r="A32" s="72" t="s">
        <v>67</v>
      </c>
      <c r="B32" s="68" t="s">
        <v>68</v>
      </c>
      <c r="C32" s="69"/>
      <c r="D32" s="69"/>
      <c r="E32" s="69">
        <f>'Wipl 2006'!C62</f>
        <v>30000</v>
      </c>
    </row>
    <row r="33" spans="1:5" s="68" customFormat="1" ht="12.75">
      <c r="A33" s="72"/>
      <c r="C33" s="69"/>
      <c r="D33" s="69"/>
      <c r="E33" s="69"/>
    </row>
    <row r="34" spans="1:5" s="68" customFormat="1" ht="12.75">
      <c r="A34" s="72" t="s">
        <v>163</v>
      </c>
      <c r="B34" s="68" t="s">
        <v>164</v>
      </c>
      <c r="C34" s="69"/>
      <c r="D34" s="69"/>
      <c r="E34" s="71">
        <f>'Wipl 2006'!C199</f>
        <v>0</v>
      </c>
    </row>
    <row r="35" spans="1:5" s="68" customFormat="1" ht="12.75">
      <c r="A35" s="72"/>
      <c r="C35" s="69"/>
      <c r="D35" s="69"/>
      <c r="E35" s="69"/>
    </row>
    <row r="36" spans="1:5" s="34" customFormat="1" ht="12.75">
      <c r="A36" s="34" t="s">
        <v>249</v>
      </c>
      <c r="B36" s="73" t="s">
        <v>250</v>
      </c>
      <c r="E36" s="74">
        <f>SUM(E10-E30+E32-E34)</f>
        <v>-181400</v>
      </c>
    </row>
    <row r="37" s="68" customFormat="1" ht="12.75"/>
    <row r="38" spans="1:5" s="68" customFormat="1" ht="12.75">
      <c r="A38" s="68" t="s">
        <v>168</v>
      </c>
      <c r="B38" s="68" t="s">
        <v>169</v>
      </c>
      <c r="C38" s="69"/>
      <c r="D38" s="69"/>
      <c r="E38" s="71">
        <f>'Wipl 2006'!C203</f>
        <v>1000</v>
      </c>
    </row>
    <row r="39" spans="3:5" s="68" customFormat="1" ht="12.75">
      <c r="C39" s="69"/>
      <c r="D39" s="69"/>
      <c r="E39" s="69"/>
    </row>
    <row r="40" spans="1:5" s="34" customFormat="1" ht="12.75">
      <c r="A40" s="34" t="s">
        <v>71</v>
      </c>
      <c r="B40" s="73" t="s">
        <v>274</v>
      </c>
      <c r="C40" s="74"/>
      <c r="D40" s="74"/>
      <c r="E40" s="74">
        <f>SUM(E36-E38)</f>
        <v>-182400</v>
      </c>
    </row>
    <row r="41" spans="3:5" s="68" customFormat="1" ht="12.75">
      <c r="C41" s="69"/>
      <c r="D41" s="69"/>
      <c r="E41" s="69"/>
    </row>
    <row r="42" spans="3:5" s="68" customFormat="1" ht="12.75">
      <c r="C42" s="69"/>
      <c r="D42" s="69"/>
      <c r="E42" s="69"/>
    </row>
    <row r="45" spans="2:5" s="68" customFormat="1" ht="12.75">
      <c r="B45" s="75" t="s">
        <v>251</v>
      </c>
      <c r="C45" s="69"/>
      <c r="D45" s="69"/>
      <c r="E45" s="69"/>
    </row>
    <row r="46" spans="3:5" s="68" customFormat="1" ht="12.75">
      <c r="C46" s="69"/>
      <c r="D46" s="69"/>
      <c r="E46" s="69"/>
    </row>
    <row r="47" spans="2:5" s="68" customFormat="1" ht="12.75">
      <c r="B47" s="70" t="s">
        <v>326</v>
      </c>
      <c r="C47" s="69"/>
      <c r="D47" s="69"/>
      <c r="E47" s="69"/>
    </row>
    <row r="48" spans="2:5" s="68" customFormat="1" ht="12.75">
      <c r="B48" s="83" t="s">
        <v>331</v>
      </c>
      <c r="C48" s="69">
        <v>0</v>
      </c>
      <c r="D48" s="69"/>
      <c r="E48" s="69"/>
    </row>
    <row r="49" spans="2:5" s="68" customFormat="1" ht="12.75">
      <c r="B49" s="83" t="s">
        <v>170</v>
      </c>
      <c r="C49" s="69">
        <f>E40+C48</f>
        <v>-182400</v>
      </c>
      <c r="D49" s="69"/>
      <c r="E49" s="69"/>
    </row>
    <row r="50" spans="3:5" s="68" customFormat="1" ht="12.75">
      <c r="C50" s="69"/>
      <c r="D50" s="69"/>
      <c r="E50" s="69"/>
    </row>
    <row r="51" spans="3:5" s="68" customFormat="1" ht="12.75">
      <c r="C51" s="69"/>
      <c r="D51" s="69"/>
      <c r="E51" s="69"/>
    </row>
    <row r="52" spans="3:5" s="68" customFormat="1" ht="12.75">
      <c r="C52" s="69"/>
      <c r="D52" s="69"/>
      <c r="E52" s="69"/>
    </row>
    <row r="53" spans="3:5" s="68" customFormat="1" ht="12.75">
      <c r="C53" s="69"/>
      <c r="D53" s="69"/>
      <c r="E53" s="69"/>
    </row>
    <row r="54" spans="3:5" s="68" customFormat="1" ht="12.75">
      <c r="C54" s="69"/>
      <c r="D54" s="69"/>
      <c r="E54" s="6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&amp;P+339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1"/>
  <sheetViews>
    <sheetView tabSelected="1" workbookViewId="0" topLeftCell="A1">
      <selection activeCell="B27" sqref="B27"/>
    </sheetView>
  </sheetViews>
  <sheetFormatPr defaultColWidth="11.421875" defaultRowHeight="12.75"/>
  <cols>
    <col min="1" max="1" width="7.57421875" style="14" customWidth="1"/>
    <col min="2" max="2" width="37.28125" style="2" customWidth="1"/>
    <col min="3" max="5" width="12.28125" style="2" customWidth="1"/>
    <col min="6" max="6" width="12.28125" style="2" bestFit="1" customWidth="1"/>
  </cols>
  <sheetData>
    <row r="1" s="2" customFormat="1" ht="12">
      <c r="A1" s="1" t="s">
        <v>0</v>
      </c>
    </row>
    <row r="2" s="2" customFormat="1" ht="11.25">
      <c r="A2" s="14"/>
    </row>
    <row r="3" s="2" customFormat="1" ht="12">
      <c r="A3" s="3" t="s">
        <v>1</v>
      </c>
    </row>
    <row r="4" s="2" customFormat="1" ht="11.25">
      <c r="A4" s="14"/>
    </row>
    <row r="5" spans="1:6" s="4" customFormat="1" ht="12">
      <c r="A5" s="3" t="s">
        <v>2</v>
      </c>
      <c r="B5" s="4" t="s">
        <v>3</v>
      </c>
      <c r="C5" s="60" t="s">
        <v>273</v>
      </c>
      <c r="D5" s="59" t="s">
        <v>324</v>
      </c>
      <c r="E5" s="59" t="s">
        <v>342</v>
      </c>
      <c r="F5" s="59" t="s">
        <v>366</v>
      </c>
    </row>
    <row r="6" s="2" customFormat="1" ht="11.25">
      <c r="A6" s="14"/>
    </row>
    <row r="7" spans="1:6" s="2" customFormat="1" ht="12">
      <c r="A7" s="3" t="s">
        <v>4</v>
      </c>
      <c r="B7" s="4" t="s">
        <v>5</v>
      </c>
      <c r="C7" s="4">
        <f>SUM(C9:C36)</f>
        <v>11550600</v>
      </c>
      <c r="D7" s="4">
        <f>SUM(D9:D36)</f>
        <v>11540600</v>
      </c>
      <c r="E7" s="4">
        <f>SUM(E9:E36)</f>
        <v>11530600</v>
      </c>
      <c r="F7" s="4">
        <f>SUM(F9:F36)</f>
        <v>11520600</v>
      </c>
    </row>
    <row r="8" spans="1:2" s="2" customFormat="1" ht="11.25">
      <c r="A8" s="6" t="s">
        <v>6</v>
      </c>
      <c r="B8" s="7" t="s">
        <v>7</v>
      </c>
    </row>
    <row r="9" spans="1:6" s="2" customFormat="1" ht="11.25">
      <c r="A9" s="8" t="s">
        <v>8</v>
      </c>
      <c r="B9" s="2" t="s">
        <v>325</v>
      </c>
      <c r="C9" s="2">
        <f>Entwurf!D9</f>
        <v>9715000</v>
      </c>
      <c r="D9" s="2">
        <f>Entwurf!E9</f>
        <v>9715000</v>
      </c>
      <c r="E9" s="2">
        <f>Entwurf!F9</f>
        <v>9715000</v>
      </c>
      <c r="F9" s="2">
        <f>Entwurf!G9</f>
        <v>9715000</v>
      </c>
    </row>
    <row r="10" spans="1:6" s="2" customFormat="1" ht="11.25">
      <c r="A10" s="8" t="s">
        <v>9</v>
      </c>
      <c r="B10" s="2" t="s">
        <v>494</v>
      </c>
      <c r="C10" s="2">
        <f>Entwurf!D10</f>
        <v>5000</v>
      </c>
      <c r="D10" s="2">
        <f>Entwurf!E10</f>
        <v>5000</v>
      </c>
      <c r="E10" s="2">
        <f>Entwurf!F10</f>
        <v>5000</v>
      </c>
      <c r="F10" s="2">
        <f>Entwurf!G10</f>
        <v>5000</v>
      </c>
    </row>
    <row r="11" spans="1:6" s="2" customFormat="1" ht="11.25">
      <c r="A11" s="8" t="s">
        <v>10</v>
      </c>
      <c r="B11" s="2" t="s">
        <v>443</v>
      </c>
      <c r="C11" s="2">
        <f>Entwurf!D11</f>
        <v>60000</v>
      </c>
      <c r="D11" s="2">
        <f>Entwurf!E11</f>
        <v>60000</v>
      </c>
      <c r="E11" s="2">
        <f>Entwurf!F11</f>
        <v>60000</v>
      </c>
      <c r="F11" s="2">
        <f>Entwurf!G11</f>
        <v>60000</v>
      </c>
    </row>
    <row r="12" spans="1:6" s="2" customFormat="1" ht="11.25">
      <c r="A12" s="8" t="s">
        <v>11</v>
      </c>
      <c r="B12" s="2" t="s">
        <v>363</v>
      </c>
      <c r="C12" s="2">
        <f>Entwurf!D12</f>
        <v>1800</v>
      </c>
      <c r="D12" s="2">
        <f>Entwurf!E12</f>
        <v>1800</v>
      </c>
      <c r="E12" s="2">
        <f>Entwurf!F12</f>
        <v>1800</v>
      </c>
      <c r="F12" s="2">
        <f>Entwurf!G12</f>
        <v>1800</v>
      </c>
    </row>
    <row r="13" spans="1:6" s="2" customFormat="1" ht="11.25">
      <c r="A13" s="8" t="s">
        <v>13</v>
      </c>
      <c r="B13" s="2" t="s">
        <v>362</v>
      </c>
      <c r="C13" s="2">
        <f>Entwurf!D13</f>
        <v>1800</v>
      </c>
      <c r="D13" s="2">
        <f>Entwurf!E13</f>
        <v>1800</v>
      </c>
      <c r="E13" s="2">
        <f>Entwurf!F13</f>
        <v>1800</v>
      </c>
      <c r="F13" s="2">
        <f>Entwurf!G13</f>
        <v>1800</v>
      </c>
    </row>
    <row r="14" spans="1:6" s="2" customFormat="1" ht="11.25">
      <c r="A14" s="8" t="s">
        <v>14</v>
      </c>
      <c r="B14" s="2" t="s">
        <v>343</v>
      </c>
      <c r="C14" s="2">
        <f>Entwurf!D14</f>
        <v>35000</v>
      </c>
      <c r="D14" s="2">
        <f>Entwurf!E14</f>
        <v>35000</v>
      </c>
      <c r="E14" s="2">
        <f>Entwurf!F14</f>
        <v>35000</v>
      </c>
      <c r="F14" s="2">
        <f>Entwurf!G14</f>
        <v>35000</v>
      </c>
    </row>
    <row r="15" spans="1:2" s="2" customFormat="1" ht="11.25">
      <c r="A15" s="8"/>
      <c r="B15" s="2" t="s">
        <v>278</v>
      </c>
    </row>
    <row r="16" spans="1:6" s="2" customFormat="1" ht="11.25">
      <c r="A16" s="8" t="s">
        <v>16</v>
      </c>
      <c r="B16" s="2" t="s">
        <v>279</v>
      </c>
      <c r="C16" s="2">
        <f>Entwurf!D16</f>
        <v>460000</v>
      </c>
      <c r="D16" s="2">
        <f>Entwurf!E16</f>
        <v>460000</v>
      </c>
      <c r="E16" s="2">
        <f>Entwurf!F16</f>
        <v>460000</v>
      </c>
      <c r="F16" s="2">
        <f>Entwurf!G16</f>
        <v>450000</v>
      </c>
    </row>
    <row r="17" spans="1:6" s="2" customFormat="1" ht="11.25">
      <c r="A17" s="8" t="s">
        <v>18</v>
      </c>
      <c r="B17" s="2" t="s">
        <v>280</v>
      </c>
      <c r="C17" s="2">
        <f>Entwurf!D17</f>
        <v>310000</v>
      </c>
      <c r="D17" s="2">
        <f>Entwurf!E17</f>
        <v>310000</v>
      </c>
      <c r="E17" s="2">
        <f>Entwurf!F17</f>
        <v>310000</v>
      </c>
      <c r="F17" s="2">
        <f>Entwurf!G17</f>
        <v>310000</v>
      </c>
    </row>
    <row r="18" spans="1:6" s="2" customFormat="1" ht="11.25">
      <c r="A18" s="8" t="s">
        <v>20</v>
      </c>
      <c r="B18" s="2" t="s">
        <v>446</v>
      </c>
      <c r="C18" s="2">
        <f>Entwurf!D18</f>
        <v>20000</v>
      </c>
      <c r="D18" s="2">
        <f>Entwurf!E18</f>
        <v>20000</v>
      </c>
      <c r="E18" s="2">
        <f>Entwurf!F18</f>
        <v>20000</v>
      </c>
      <c r="F18" s="2">
        <f>Entwurf!G18</f>
        <v>20000</v>
      </c>
    </row>
    <row r="19" spans="1:6" s="2" customFormat="1" ht="11.25">
      <c r="A19" s="8" t="s">
        <v>22</v>
      </c>
      <c r="B19" s="10" t="s">
        <v>12</v>
      </c>
      <c r="C19" s="2">
        <f>Entwurf!D19</f>
        <v>500000</v>
      </c>
      <c r="D19" s="2">
        <f>Entwurf!E19</f>
        <v>500000</v>
      </c>
      <c r="E19" s="2">
        <f>Entwurf!F19</f>
        <v>500000</v>
      </c>
      <c r="F19" s="2">
        <f>Entwurf!G19</f>
        <v>500000</v>
      </c>
    </row>
    <row r="20" spans="1:6" s="2" customFormat="1" ht="11.25">
      <c r="A20" s="8" t="s">
        <v>23</v>
      </c>
      <c r="B20" s="29" t="s">
        <v>347</v>
      </c>
      <c r="C20" s="2">
        <f>Entwurf!D20</f>
        <v>10000</v>
      </c>
      <c r="D20" s="2">
        <f>Entwurf!E20</f>
        <v>10000</v>
      </c>
      <c r="E20" s="2">
        <f>Entwurf!F20</f>
        <v>10000</v>
      </c>
      <c r="F20" s="2">
        <f>Entwurf!G20</f>
        <v>10000</v>
      </c>
    </row>
    <row r="21" spans="1:6" s="2" customFormat="1" ht="11.25">
      <c r="A21" s="8" t="s">
        <v>281</v>
      </c>
      <c r="B21" s="29" t="s">
        <v>348</v>
      </c>
      <c r="C21" s="2">
        <f>Entwurf!D21</f>
        <v>50000</v>
      </c>
      <c r="D21" s="2">
        <f>Entwurf!E21</f>
        <v>50000</v>
      </c>
      <c r="E21" s="2">
        <f>Entwurf!F21</f>
        <v>50000</v>
      </c>
      <c r="F21" s="2">
        <f>Entwurf!G21</f>
        <v>50000</v>
      </c>
    </row>
    <row r="22" spans="1:6" s="2" customFormat="1" ht="11.25">
      <c r="A22" s="8" t="s">
        <v>282</v>
      </c>
      <c r="B22" s="29" t="s">
        <v>349</v>
      </c>
      <c r="C22" s="2">
        <f>Entwurf!D22</f>
        <v>5000</v>
      </c>
      <c r="D22" s="2">
        <f>Entwurf!E22</f>
        <v>5000</v>
      </c>
      <c r="E22" s="2">
        <f>Entwurf!F22</f>
        <v>5000</v>
      </c>
      <c r="F22" s="2">
        <f>Entwurf!G22</f>
        <v>5000</v>
      </c>
    </row>
    <row r="23" spans="1:6" s="2" customFormat="1" ht="11.25">
      <c r="A23" s="8" t="s">
        <v>283</v>
      </c>
      <c r="B23" s="29" t="s">
        <v>345</v>
      </c>
      <c r="C23" s="2">
        <f>Entwurf!D23</f>
        <v>0</v>
      </c>
      <c r="D23" s="2">
        <f>Entwurf!E23</f>
        <v>0</v>
      </c>
      <c r="E23" s="2">
        <f>Entwurf!F23</f>
        <v>0</v>
      </c>
      <c r="F23" s="2">
        <f>Entwurf!G23</f>
        <v>0</v>
      </c>
    </row>
    <row r="24" spans="1:6" s="2" customFormat="1" ht="11.25">
      <c r="A24" s="8" t="s">
        <v>284</v>
      </c>
      <c r="B24" s="29" t="s">
        <v>340</v>
      </c>
      <c r="C24" s="2">
        <f>Entwurf!D24</f>
        <v>100000</v>
      </c>
      <c r="D24" s="2">
        <f>Entwurf!E24</f>
        <v>100000</v>
      </c>
      <c r="E24" s="2">
        <f>Entwurf!F24</f>
        <v>100000</v>
      </c>
      <c r="F24" s="2">
        <f>Entwurf!G24</f>
        <v>100000</v>
      </c>
    </row>
    <row r="25" spans="1:6" s="2" customFormat="1" ht="11.25">
      <c r="A25" s="8" t="s">
        <v>285</v>
      </c>
      <c r="B25" s="29" t="s">
        <v>495</v>
      </c>
      <c r="C25" s="2">
        <f>Entwurf!D25</f>
        <v>25000</v>
      </c>
      <c r="D25" s="2">
        <f>Entwurf!E25</f>
        <v>25000</v>
      </c>
      <c r="E25" s="2">
        <f>Entwurf!F25</f>
        <v>25000</v>
      </c>
      <c r="F25" s="2">
        <f>Entwurf!G25</f>
        <v>25000</v>
      </c>
    </row>
    <row r="26" spans="1:6" s="2" customFormat="1" ht="11.25">
      <c r="A26" s="8" t="s">
        <v>341</v>
      </c>
      <c r="B26" s="29" t="s">
        <v>286</v>
      </c>
      <c r="C26" s="2">
        <f>Entwurf!D26</f>
        <v>8000</v>
      </c>
      <c r="D26" s="2">
        <f>Entwurf!E26</f>
        <v>8000</v>
      </c>
      <c r="E26" s="2">
        <f>Entwurf!F26</f>
        <v>8000</v>
      </c>
      <c r="F26" s="2">
        <f>Entwurf!G26</f>
        <v>8000</v>
      </c>
    </row>
    <row r="27" spans="1:6" s="2" customFormat="1" ht="11.25">
      <c r="A27" s="8" t="s">
        <v>344</v>
      </c>
      <c r="B27" s="2" t="s">
        <v>15</v>
      </c>
      <c r="C27" s="2">
        <f>Entwurf!D27</f>
        <v>50000</v>
      </c>
      <c r="D27" s="2">
        <f>Entwurf!E27</f>
        <v>50000</v>
      </c>
      <c r="E27" s="2">
        <f>Entwurf!F27</f>
        <v>50000</v>
      </c>
      <c r="F27" s="2">
        <f>Entwurf!G27</f>
        <v>50000</v>
      </c>
    </row>
    <row r="28" spans="1:6" s="2" customFormat="1" ht="11.25">
      <c r="A28" s="8" t="s">
        <v>444</v>
      </c>
      <c r="B28" s="2" t="s">
        <v>17</v>
      </c>
      <c r="C28" s="2">
        <f>Entwurf!D28</f>
        <v>8000</v>
      </c>
      <c r="D28" s="2">
        <f>Entwurf!E28</f>
        <v>8000</v>
      </c>
      <c r="E28" s="2">
        <f>Entwurf!F28</f>
        <v>8000</v>
      </c>
      <c r="F28" s="2">
        <f>Entwurf!G28</f>
        <v>8000</v>
      </c>
    </row>
    <row r="29" spans="1:6" s="2" customFormat="1" ht="11.25">
      <c r="A29" s="8" t="s">
        <v>445</v>
      </c>
      <c r="B29" s="2" t="s">
        <v>19</v>
      </c>
      <c r="C29" s="2">
        <f>Entwurf!D29</f>
        <v>60000</v>
      </c>
      <c r="D29" s="2">
        <f>Entwurf!E29</f>
        <v>50000</v>
      </c>
      <c r="E29" s="2">
        <f>Entwurf!F29</f>
        <v>40000</v>
      </c>
      <c r="F29" s="2">
        <f>Entwurf!G29</f>
        <v>40000</v>
      </c>
    </row>
    <row r="30" spans="1:6" s="2" customFormat="1" ht="11.25">
      <c r="A30" s="8" t="s">
        <v>476</v>
      </c>
      <c r="B30" s="2" t="s">
        <v>21</v>
      </c>
      <c r="C30" s="2">
        <f>Entwurf!D30</f>
        <v>0</v>
      </c>
      <c r="D30" s="2">
        <f>Entwurf!E30</f>
        <v>0</v>
      </c>
      <c r="E30" s="2">
        <f>Entwurf!F30</f>
        <v>0</v>
      </c>
      <c r="F30" s="2">
        <f>Entwurf!G30</f>
        <v>0</v>
      </c>
    </row>
    <row r="31" spans="1:6" s="2" customFormat="1" ht="11.25">
      <c r="A31" s="8" t="s">
        <v>493</v>
      </c>
      <c r="B31" s="10" t="s">
        <v>492</v>
      </c>
      <c r="C31" s="2">
        <f>Entwurf!D31</f>
        <v>8000</v>
      </c>
      <c r="D31" s="2">
        <f>Entwurf!E31</f>
        <v>8000</v>
      </c>
      <c r="E31" s="2">
        <f>Entwurf!F31</f>
        <v>8000</v>
      </c>
      <c r="F31" s="2">
        <f>Entwurf!G31</f>
        <v>8000</v>
      </c>
    </row>
    <row r="32" spans="1:6" s="2" customFormat="1" ht="12.75">
      <c r="A32" s="6" t="s">
        <v>24</v>
      </c>
      <c r="B32" s="7" t="s">
        <v>25</v>
      </c>
      <c r="C32"/>
      <c r="D32"/>
      <c r="E32"/>
      <c r="F32"/>
    </row>
    <row r="33" spans="1:6" s="2" customFormat="1" ht="11.25">
      <c r="A33" s="9" t="s">
        <v>26</v>
      </c>
      <c r="B33" s="2" t="s">
        <v>232</v>
      </c>
      <c r="C33" s="2">
        <f>Entwurf!D33</f>
        <v>3000</v>
      </c>
      <c r="D33" s="2">
        <f>Entwurf!E33</f>
        <v>3000</v>
      </c>
      <c r="E33" s="2">
        <f>Entwurf!F33</f>
        <v>3000</v>
      </c>
      <c r="F33" s="2">
        <f>Entwurf!G33</f>
        <v>3000</v>
      </c>
    </row>
    <row r="34" spans="1:6" s="2" customFormat="1" ht="11.25">
      <c r="A34" s="9" t="s">
        <v>28</v>
      </c>
      <c r="B34" s="2" t="s">
        <v>29</v>
      </c>
      <c r="C34" s="2">
        <f>Entwurf!D34</f>
        <v>0</v>
      </c>
      <c r="D34" s="2">
        <f>Entwurf!E34</f>
        <v>0</v>
      </c>
      <c r="E34" s="2">
        <f>Entwurf!F34</f>
        <v>0</v>
      </c>
      <c r="F34" s="2">
        <f>Entwurf!G34</f>
        <v>0</v>
      </c>
    </row>
    <row r="35" spans="1:2" s="2" customFormat="1" ht="11.25">
      <c r="A35" s="11" t="s">
        <v>30</v>
      </c>
      <c r="B35" s="7" t="s">
        <v>378</v>
      </c>
    </row>
    <row r="36" spans="1:6" s="2" customFormat="1" ht="11.25">
      <c r="A36" s="12"/>
      <c r="B36" s="7" t="s">
        <v>31</v>
      </c>
      <c r="C36" s="2">
        <f>Entwurf!D36</f>
        <v>115000</v>
      </c>
      <c r="D36" s="2">
        <f>Entwurf!E36</f>
        <v>115000</v>
      </c>
      <c r="E36" s="2">
        <f>Entwurf!F36</f>
        <v>115000</v>
      </c>
      <c r="F36" s="2">
        <f>Entwurf!G36</f>
        <v>115000</v>
      </c>
    </row>
    <row r="37" spans="1:6" ht="12.75">
      <c r="A37"/>
      <c r="B37"/>
      <c r="C37"/>
      <c r="D37"/>
      <c r="E37"/>
      <c r="F37"/>
    </row>
    <row r="38" spans="1:6" s="2" customFormat="1" ht="12">
      <c r="A38" s="3" t="s">
        <v>32</v>
      </c>
      <c r="B38" s="4" t="s">
        <v>33</v>
      </c>
      <c r="C38" s="4">
        <f>SUM(C40:C57)</f>
        <v>223500</v>
      </c>
      <c r="D38" s="4">
        <f>SUM(D40:D57)</f>
        <v>131500</v>
      </c>
      <c r="E38" s="4">
        <f>SUM(E40:E57)</f>
        <v>131500</v>
      </c>
      <c r="F38" s="4">
        <f>SUM(F40:F57)</f>
        <v>131500</v>
      </c>
    </row>
    <row r="39" spans="1:2" s="2" customFormat="1" ht="11.25">
      <c r="A39" s="11" t="s">
        <v>34</v>
      </c>
      <c r="B39" s="13" t="s">
        <v>35</v>
      </c>
    </row>
    <row r="40" spans="1:6" s="2" customFormat="1" ht="11.25">
      <c r="A40" s="9" t="s">
        <v>36</v>
      </c>
      <c r="B40" s="10" t="s">
        <v>37</v>
      </c>
      <c r="C40" s="2">
        <f>Entwurf!D40</f>
        <v>0</v>
      </c>
      <c r="D40" s="2">
        <f>Entwurf!E40</f>
        <v>0</v>
      </c>
      <c r="E40" s="2">
        <f>Entwurf!F40</f>
        <v>0</v>
      </c>
      <c r="F40" s="2">
        <f>Entwurf!G40</f>
        <v>0</v>
      </c>
    </row>
    <row r="41" spans="1:6" s="2" customFormat="1" ht="11.25">
      <c r="A41" s="9" t="s">
        <v>38</v>
      </c>
      <c r="B41" s="2" t="s">
        <v>39</v>
      </c>
      <c r="C41" s="2">
        <f>Entwurf!D41</f>
        <v>0</v>
      </c>
      <c r="D41" s="2">
        <f>Entwurf!E41</f>
        <v>0</v>
      </c>
      <c r="E41" s="2">
        <f>Entwurf!F41</f>
        <v>0</v>
      </c>
      <c r="F41" s="2">
        <f>Entwurf!G41</f>
        <v>0</v>
      </c>
    </row>
    <row r="42" spans="1:6" s="2" customFormat="1" ht="11.25">
      <c r="A42" s="9" t="s">
        <v>40</v>
      </c>
      <c r="B42" s="2" t="s">
        <v>233</v>
      </c>
      <c r="C42" s="2">
        <f>Entwurf!D42</f>
        <v>4500</v>
      </c>
      <c r="D42" s="2">
        <f>Entwurf!E42</f>
        <v>4500</v>
      </c>
      <c r="E42" s="2">
        <f>Entwurf!F42</f>
        <v>4500</v>
      </c>
      <c r="F42" s="2">
        <f>Entwurf!G42</f>
        <v>4500</v>
      </c>
    </row>
    <row r="43" spans="1:6" s="2" customFormat="1" ht="11.25">
      <c r="A43" s="9" t="s">
        <v>42</v>
      </c>
      <c r="B43" s="2" t="s">
        <v>43</v>
      </c>
      <c r="C43" s="2">
        <f>Entwurf!D43</f>
        <v>4000</v>
      </c>
      <c r="D43" s="2">
        <f>Entwurf!E43</f>
        <v>4000</v>
      </c>
      <c r="E43" s="2">
        <f>Entwurf!F43</f>
        <v>4000</v>
      </c>
      <c r="F43" s="2">
        <f>Entwurf!G43</f>
        <v>4000</v>
      </c>
    </row>
    <row r="44" spans="1:2" s="2" customFormat="1" ht="11.25">
      <c r="A44" s="11" t="s">
        <v>44</v>
      </c>
      <c r="B44" s="13" t="s">
        <v>45</v>
      </c>
    </row>
    <row r="45" spans="1:6" s="2" customFormat="1" ht="11.25">
      <c r="A45" s="9" t="s">
        <v>46</v>
      </c>
      <c r="B45" s="2" t="s">
        <v>359</v>
      </c>
      <c r="C45" s="2">
        <f>Entwurf!D45</f>
        <v>175000</v>
      </c>
      <c r="D45" s="2">
        <f>Entwurf!E45</f>
        <v>120000</v>
      </c>
      <c r="E45" s="2">
        <f>Entwurf!F45</f>
        <v>120000</v>
      </c>
      <c r="F45" s="2">
        <f>Entwurf!G45</f>
        <v>120000</v>
      </c>
    </row>
    <row r="46" spans="1:6" s="2" customFormat="1" ht="11.25">
      <c r="A46" s="9" t="s">
        <v>358</v>
      </c>
      <c r="B46" s="2" t="s">
        <v>47</v>
      </c>
      <c r="C46" s="2">
        <f>Entwurf!D46</f>
        <v>0</v>
      </c>
      <c r="D46" s="2">
        <f>Entwurf!E46</f>
        <v>0</v>
      </c>
      <c r="E46" s="2">
        <f>Entwurf!F46</f>
        <v>0</v>
      </c>
      <c r="F46" s="2">
        <f>Entwurf!G46</f>
        <v>0</v>
      </c>
    </row>
    <row r="47" spans="1:6" s="2" customFormat="1" ht="11.25">
      <c r="A47" s="9" t="s">
        <v>261</v>
      </c>
      <c r="B47" s="2" t="s">
        <v>49</v>
      </c>
      <c r="C47" s="2">
        <f>Entwurf!D47</f>
        <v>35000</v>
      </c>
      <c r="D47" s="2">
        <f>Entwurf!E47</f>
        <v>3000</v>
      </c>
      <c r="E47" s="2">
        <f>Entwurf!F47</f>
        <v>3000</v>
      </c>
      <c r="F47" s="2">
        <f>Entwurf!G47</f>
        <v>3000</v>
      </c>
    </row>
    <row r="48" spans="1:6" s="2" customFormat="1" ht="11.25">
      <c r="A48" s="11" t="s">
        <v>50</v>
      </c>
      <c r="B48" s="7" t="s">
        <v>51</v>
      </c>
      <c r="C48" s="2">
        <f>Entwurf!D48</f>
        <v>0</v>
      </c>
      <c r="D48" s="2">
        <f>Entwurf!E48</f>
        <v>0</v>
      </c>
      <c r="E48" s="2">
        <f>Entwurf!F48</f>
        <v>0</v>
      </c>
      <c r="F48" s="2">
        <f>Entwurf!G48</f>
        <v>0</v>
      </c>
    </row>
    <row r="49" spans="1:2" s="2" customFormat="1" ht="11.25">
      <c r="A49" s="11" t="s">
        <v>52</v>
      </c>
      <c r="B49" s="7" t="s">
        <v>53</v>
      </c>
    </row>
    <row r="50" spans="1:6" s="2" customFormat="1" ht="11.25">
      <c r="A50" s="9" t="s">
        <v>54</v>
      </c>
      <c r="B50" s="2" t="s">
        <v>55</v>
      </c>
      <c r="C50" s="2">
        <f>Entwurf!D50</f>
        <v>0</v>
      </c>
      <c r="D50" s="2">
        <f>Entwurf!E50</f>
        <v>0</v>
      </c>
      <c r="E50" s="2">
        <f>Entwurf!F50</f>
        <v>0</v>
      </c>
      <c r="F50" s="2">
        <f>Entwurf!G50</f>
        <v>0</v>
      </c>
    </row>
    <row r="51" spans="1:6" s="2" customFormat="1" ht="11.25">
      <c r="A51" s="9" t="s">
        <v>56</v>
      </c>
      <c r="B51" s="10" t="s">
        <v>57</v>
      </c>
      <c r="C51" s="2">
        <f>Entwurf!D51</f>
        <v>0</v>
      </c>
      <c r="D51" s="2">
        <f>Entwurf!E51</f>
        <v>0</v>
      </c>
      <c r="E51" s="2">
        <f>Entwurf!F51</f>
        <v>0</v>
      </c>
      <c r="F51" s="2">
        <f>Entwurf!G51</f>
        <v>0</v>
      </c>
    </row>
    <row r="52" spans="1:2" s="2" customFormat="1" ht="11.25">
      <c r="A52" s="9" t="s">
        <v>58</v>
      </c>
      <c r="B52" s="2" t="s">
        <v>59</v>
      </c>
    </row>
    <row r="53" spans="1:6" s="2" customFormat="1" ht="11.25">
      <c r="A53" s="14"/>
      <c r="B53" s="2" t="s">
        <v>60</v>
      </c>
      <c r="C53" s="2">
        <f>Entwurf!D53</f>
        <v>0</v>
      </c>
      <c r="D53" s="2">
        <f>Entwurf!E53</f>
        <v>0</v>
      </c>
      <c r="E53" s="2">
        <f>Entwurf!F53</f>
        <v>0</v>
      </c>
      <c r="F53" s="2">
        <f>Entwurf!G53</f>
        <v>0</v>
      </c>
    </row>
    <row r="54" spans="1:6" s="2" customFormat="1" ht="11.25">
      <c r="A54" s="9" t="s">
        <v>61</v>
      </c>
      <c r="B54" s="2" t="s">
        <v>268</v>
      </c>
      <c r="C54" s="2">
        <f>Entwurf!D54</f>
        <v>0</v>
      </c>
      <c r="D54" s="2">
        <f>Entwurf!E54</f>
        <v>0</v>
      </c>
      <c r="E54" s="2">
        <f>Entwurf!F54</f>
        <v>0</v>
      </c>
      <c r="F54" s="2">
        <f>Entwurf!G54</f>
        <v>0</v>
      </c>
    </row>
    <row r="55" spans="1:6" s="2" customFormat="1" ht="11.25">
      <c r="A55" s="14" t="s">
        <v>63</v>
      </c>
      <c r="B55" s="2" t="s">
        <v>448</v>
      </c>
      <c r="C55" s="2">
        <f>Entwurf!D55</f>
        <v>5000</v>
      </c>
      <c r="D55" s="2">
        <f>Entwurf!E55</f>
        <v>0</v>
      </c>
      <c r="E55" s="2">
        <f>Entwurf!F55</f>
        <v>0</v>
      </c>
      <c r="F55" s="2">
        <f>Entwurf!G55</f>
        <v>0</v>
      </c>
    </row>
    <row r="56" spans="1:6" s="2" customFormat="1" ht="11.25">
      <c r="A56" s="14" t="s">
        <v>65</v>
      </c>
      <c r="B56" s="2" t="s">
        <v>271</v>
      </c>
      <c r="C56" s="2">
        <f>Entwurf!D56</f>
        <v>0</v>
      </c>
      <c r="D56" s="2">
        <f>Entwurf!E56</f>
        <v>0</v>
      </c>
      <c r="E56" s="2">
        <f>Entwurf!F56</f>
        <v>0</v>
      </c>
      <c r="F56" s="2">
        <f>Entwurf!G56</f>
        <v>0</v>
      </c>
    </row>
    <row r="57" spans="1:6" s="2" customFormat="1" ht="11.25">
      <c r="A57" s="14" t="s">
        <v>265</v>
      </c>
      <c r="B57" s="10" t="s">
        <v>62</v>
      </c>
      <c r="C57" s="2">
        <f>Entwurf!D57</f>
        <v>0</v>
      </c>
      <c r="D57" s="2">
        <f>Entwurf!E57</f>
        <v>0</v>
      </c>
      <c r="E57" s="2">
        <f>Entwurf!F57</f>
        <v>0</v>
      </c>
      <c r="F57" s="2">
        <f>Entwurf!G57</f>
        <v>0</v>
      </c>
    </row>
    <row r="58" spans="1:6" s="2" customFormat="1" ht="11.25">
      <c r="A58" s="14" t="s">
        <v>272</v>
      </c>
      <c r="B58" s="29" t="s">
        <v>380</v>
      </c>
      <c r="C58" s="2">
        <f>Entwurf!D58</f>
        <v>0</v>
      </c>
      <c r="D58" s="2">
        <f>Entwurf!E58</f>
        <v>0</v>
      </c>
      <c r="E58" s="2">
        <f>Entwurf!F58</f>
        <v>0</v>
      </c>
      <c r="F58" s="2">
        <f>Entwurf!G58</f>
        <v>0</v>
      </c>
    </row>
    <row r="59" spans="1:6" s="2" customFormat="1" ht="11.25">
      <c r="A59" s="14" t="s">
        <v>379</v>
      </c>
      <c r="B59" s="10" t="s">
        <v>64</v>
      </c>
      <c r="C59" s="2">
        <f>Entwurf!D59</f>
        <v>0</v>
      </c>
      <c r="D59" s="2">
        <f>Entwurf!E59</f>
        <v>0</v>
      </c>
      <c r="E59" s="2">
        <f>Entwurf!F59</f>
        <v>0</v>
      </c>
      <c r="F59" s="2">
        <f>Entwurf!G59</f>
        <v>0</v>
      </c>
    </row>
    <row r="60" spans="1:6" s="2" customFormat="1" ht="11.25">
      <c r="A60" s="14" t="s">
        <v>447</v>
      </c>
      <c r="B60" s="29" t="s">
        <v>66</v>
      </c>
      <c r="C60" s="2">
        <f>Entwurf!D60</f>
        <v>0</v>
      </c>
      <c r="D60" s="2">
        <f>Entwurf!E60</f>
        <v>0</v>
      </c>
      <c r="E60" s="2">
        <f>Entwurf!F60</f>
        <v>0</v>
      </c>
      <c r="F60" s="2">
        <f>Entwurf!G60</f>
        <v>0</v>
      </c>
    </row>
    <row r="61" s="2" customFormat="1" ht="11.25">
      <c r="A61" s="14"/>
    </row>
    <row r="62" spans="1:6" s="4" customFormat="1" ht="12">
      <c r="A62" s="15" t="s">
        <v>67</v>
      </c>
      <c r="B62" s="4" t="s">
        <v>68</v>
      </c>
      <c r="C62" s="21">
        <f>Entwurf!D62</f>
        <v>30000</v>
      </c>
      <c r="D62" s="21">
        <f>Entwurf!E62</f>
        <v>15000</v>
      </c>
      <c r="E62" s="21">
        <f>Entwurf!F62</f>
        <v>15000</v>
      </c>
      <c r="F62" s="21">
        <f>Entwurf!G62</f>
        <v>15000</v>
      </c>
    </row>
    <row r="63" spans="1:6" ht="12.75">
      <c r="A63"/>
      <c r="B63"/>
      <c r="C63"/>
      <c r="D63"/>
      <c r="E63"/>
      <c r="F63"/>
    </row>
    <row r="64" spans="1:6" s="2" customFormat="1" ht="11.25">
      <c r="A64" s="16"/>
      <c r="B64" s="17" t="s">
        <v>69</v>
      </c>
      <c r="C64" s="2">
        <f>Entwurf!D64</f>
        <v>0</v>
      </c>
      <c r="D64" s="2">
        <f>Entwurf!E64</f>
        <v>0</v>
      </c>
      <c r="E64" s="2">
        <f>Entwurf!F64</f>
        <v>0</v>
      </c>
      <c r="F64" s="2">
        <f>Entwurf!G64</f>
        <v>50500</v>
      </c>
    </row>
    <row r="65" spans="1:6" s="2" customFormat="1" ht="11.25">
      <c r="A65" s="16"/>
      <c r="B65" s="18" t="s">
        <v>70</v>
      </c>
      <c r="C65" s="2">
        <f>Entwurf!D65</f>
        <v>0</v>
      </c>
      <c r="D65" s="2">
        <f>Entwurf!E65</f>
        <v>0</v>
      </c>
      <c r="E65" s="2">
        <f>Entwurf!F65</f>
        <v>0</v>
      </c>
      <c r="F65" s="2">
        <f>Entwurf!G65</f>
        <v>0</v>
      </c>
    </row>
    <row r="66" s="2" customFormat="1" ht="11.25">
      <c r="A66" s="14"/>
    </row>
    <row r="67" spans="1:6" s="21" customFormat="1" ht="12">
      <c r="A67" s="20" t="s">
        <v>71</v>
      </c>
      <c r="B67" s="21" t="s">
        <v>72</v>
      </c>
      <c r="C67" s="21">
        <f>Entwurf!D67</f>
        <v>182400</v>
      </c>
      <c r="D67" s="21">
        <f>Entwurf!E67</f>
        <v>0</v>
      </c>
      <c r="E67" s="21">
        <f>Entwurf!F67</f>
        <v>0</v>
      </c>
      <c r="F67" s="21">
        <f>Entwurf!G67</f>
        <v>0</v>
      </c>
    </row>
    <row r="68" spans="1:6" s="2" customFormat="1" ht="12.75">
      <c r="A68" s="8"/>
      <c r="C68"/>
      <c r="D68"/>
      <c r="E68"/>
      <c r="F68"/>
    </row>
    <row r="69" spans="1:6" s="23" customFormat="1" ht="12">
      <c r="A69" s="3" t="s">
        <v>73</v>
      </c>
      <c r="B69" s="4"/>
      <c r="C69" s="22">
        <f>SUM(C67+C64+C62+C38+C7)</f>
        <v>11986500</v>
      </c>
      <c r="D69" s="22">
        <f>SUM(D67+D64+D62+D38+D7)</f>
        <v>11687100</v>
      </c>
      <c r="E69" s="22">
        <f>SUM(E67+E64+E62+E38+E7)</f>
        <v>11677100</v>
      </c>
      <c r="F69" s="22">
        <f>SUM(F67+F64+F62+F38+F7)</f>
        <v>11717600</v>
      </c>
    </row>
    <row r="70" spans="1:6" s="23" customFormat="1" ht="12">
      <c r="A70" s="3"/>
      <c r="B70" s="4"/>
      <c r="C70" s="22"/>
      <c r="D70" s="22"/>
      <c r="E70" s="22"/>
      <c r="F70" s="22"/>
    </row>
    <row r="71" s="23" customFormat="1" ht="12">
      <c r="A71" s="1" t="s">
        <v>0</v>
      </c>
    </row>
    <row r="72" s="2" customFormat="1" ht="11.25">
      <c r="A72" s="14"/>
    </row>
    <row r="73" s="23" customFormat="1" ht="12">
      <c r="A73" s="24" t="s">
        <v>74</v>
      </c>
    </row>
    <row r="74" s="2" customFormat="1" ht="11.25">
      <c r="A74" s="14"/>
    </row>
    <row r="75" spans="1:6" s="23" customFormat="1" ht="12">
      <c r="A75" s="3" t="s">
        <v>2</v>
      </c>
      <c r="B75" s="4" t="s">
        <v>3</v>
      </c>
      <c r="C75" s="60" t="s">
        <v>273</v>
      </c>
      <c r="D75" s="59" t="s">
        <v>324</v>
      </c>
      <c r="E75" s="59" t="s">
        <v>342</v>
      </c>
      <c r="F75" s="59" t="s">
        <v>366</v>
      </c>
    </row>
    <row r="76" s="2" customFormat="1" ht="11.25">
      <c r="A76" s="14"/>
    </row>
    <row r="77" spans="1:6" s="2" customFormat="1" ht="12">
      <c r="A77" s="25" t="s">
        <v>75</v>
      </c>
      <c r="B77" s="26" t="s">
        <v>76</v>
      </c>
      <c r="C77" s="27">
        <f>SUM(C81:C132)</f>
        <v>9234300</v>
      </c>
      <c r="D77" s="27">
        <f>SUM(D81:D132)</f>
        <v>9675300</v>
      </c>
      <c r="E77" s="27">
        <f>SUM(E81:E132)</f>
        <v>9844300</v>
      </c>
      <c r="F77" s="27">
        <f>SUM(F81:F132)</f>
        <v>10029300</v>
      </c>
    </row>
    <row r="78" spans="1:6" s="2" customFormat="1" ht="12.75">
      <c r="A78" s="11" t="s">
        <v>77</v>
      </c>
      <c r="B78" s="13" t="s">
        <v>78</v>
      </c>
      <c r="C78"/>
      <c r="D78"/>
      <c r="E78"/>
      <c r="F78"/>
    </row>
    <row r="79" spans="1:2" s="2" customFormat="1" ht="11.25">
      <c r="A79" s="11"/>
      <c r="B79" s="13" t="s">
        <v>79</v>
      </c>
    </row>
    <row r="80" spans="1:2" s="2" customFormat="1" ht="11.25">
      <c r="A80" s="16" t="s">
        <v>303</v>
      </c>
      <c r="B80" s="17" t="s">
        <v>226</v>
      </c>
    </row>
    <row r="81" spans="1:6" s="2" customFormat="1" ht="11.25">
      <c r="A81" s="30" t="s">
        <v>302</v>
      </c>
      <c r="B81" s="2" t="s">
        <v>80</v>
      </c>
      <c r="C81" s="2">
        <f>Entwurf!D84</f>
        <v>8000</v>
      </c>
      <c r="D81" s="2">
        <f>Entwurf!E84</f>
        <v>8000</v>
      </c>
      <c r="E81" s="2">
        <f>Entwurf!F84</f>
        <v>8000</v>
      </c>
      <c r="F81" s="2">
        <f>Entwurf!G84</f>
        <v>8000</v>
      </c>
    </row>
    <row r="82" spans="1:6" s="2" customFormat="1" ht="11.25">
      <c r="A82" s="28" t="s">
        <v>304</v>
      </c>
      <c r="B82" s="2" t="s">
        <v>81</v>
      </c>
      <c r="C82" s="2">
        <f>Entwurf!D85</f>
        <v>20000</v>
      </c>
      <c r="D82" s="2">
        <f>Entwurf!E85</f>
        <v>20000</v>
      </c>
      <c r="E82" s="2">
        <f>Entwurf!F85</f>
        <v>0</v>
      </c>
      <c r="F82" s="2">
        <f>Entwurf!G85</f>
        <v>0</v>
      </c>
    </row>
    <row r="83" spans="1:6" s="2" customFormat="1" ht="11.25">
      <c r="A83" s="28" t="s">
        <v>305</v>
      </c>
      <c r="B83" s="2" t="s">
        <v>234</v>
      </c>
      <c r="C83" s="2">
        <f>Entwurf!D86</f>
        <v>5000</v>
      </c>
      <c r="D83" s="2">
        <f>Entwurf!E86</f>
        <v>5000</v>
      </c>
      <c r="E83" s="2">
        <f>Entwurf!F86</f>
        <v>5000</v>
      </c>
      <c r="F83" s="2">
        <f>Entwurf!G86</f>
        <v>5000</v>
      </c>
    </row>
    <row r="84" spans="1:6" s="2" customFormat="1" ht="11.25">
      <c r="A84" s="28" t="s">
        <v>307</v>
      </c>
      <c r="B84" s="2" t="s">
        <v>275</v>
      </c>
      <c r="C84" s="2">
        <f>Entwurf!D87</f>
        <v>300</v>
      </c>
      <c r="D84" s="2">
        <f>Entwurf!E87</f>
        <v>300</v>
      </c>
      <c r="E84" s="2">
        <f>Entwurf!F87</f>
        <v>300</v>
      </c>
      <c r="F84" s="2">
        <f>Entwurf!G87</f>
        <v>300</v>
      </c>
    </row>
    <row r="85" spans="1:6" s="2" customFormat="1" ht="11.25">
      <c r="A85" s="28" t="s">
        <v>308</v>
      </c>
      <c r="B85" s="10" t="s">
        <v>211</v>
      </c>
      <c r="C85" s="2">
        <f>Entwurf!D88</f>
        <v>0</v>
      </c>
      <c r="D85" s="2">
        <f>Entwurf!E88</f>
        <v>0</v>
      </c>
      <c r="E85" s="2">
        <f>Entwurf!F88</f>
        <v>0</v>
      </c>
      <c r="F85" s="2">
        <f>Entwurf!G88</f>
        <v>0</v>
      </c>
    </row>
    <row r="86" spans="1:6" s="2" customFormat="1" ht="11.25">
      <c r="A86" s="28" t="s">
        <v>309</v>
      </c>
      <c r="B86" s="40" t="s">
        <v>84</v>
      </c>
      <c r="C86" s="2">
        <f>Entwurf!D89</f>
        <v>65000</v>
      </c>
      <c r="D86" s="2">
        <f>Entwurf!E89</f>
        <v>65000</v>
      </c>
      <c r="E86" s="2">
        <f>Entwurf!F89</f>
        <v>65000</v>
      </c>
      <c r="F86" s="2">
        <f>Entwurf!G89</f>
        <v>65000</v>
      </c>
    </row>
    <row r="87" spans="1:6" s="2" customFormat="1" ht="11.25">
      <c r="A87" s="28" t="s">
        <v>310</v>
      </c>
      <c r="B87" s="40" t="s">
        <v>85</v>
      </c>
      <c r="C87" s="2">
        <f>Entwurf!D90</f>
        <v>500</v>
      </c>
      <c r="D87" s="2">
        <f>Entwurf!E90</f>
        <v>500</v>
      </c>
      <c r="E87" s="2">
        <f>Entwurf!F90</f>
        <v>500</v>
      </c>
      <c r="F87" s="2">
        <f>Entwurf!G90</f>
        <v>500</v>
      </c>
    </row>
    <row r="88" spans="1:6" s="2" customFormat="1" ht="11.25">
      <c r="A88" s="28" t="s">
        <v>311</v>
      </c>
      <c r="B88" s="2" t="s">
        <v>86</v>
      </c>
      <c r="C88" s="2">
        <f>Entwurf!D91</f>
        <v>1000</v>
      </c>
      <c r="D88" s="2">
        <f>Entwurf!E91</f>
        <v>1000</v>
      </c>
      <c r="E88" s="2">
        <f>Entwurf!F91</f>
        <v>1000</v>
      </c>
      <c r="F88" s="2">
        <f>Entwurf!G91</f>
        <v>1000</v>
      </c>
    </row>
    <row r="89" spans="1:6" s="2" customFormat="1" ht="11.25">
      <c r="A89" s="28" t="s">
        <v>312</v>
      </c>
      <c r="B89" s="2" t="s">
        <v>87</v>
      </c>
      <c r="C89" s="2">
        <f>Entwurf!D92</f>
        <v>1500</v>
      </c>
      <c r="D89" s="2">
        <f>Entwurf!E92</f>
        <v>1500</v>
      </c>
      <c r="E89" s="2">
        <f>Entwurf!F92</f>
        <v>1500</v>
      </c>
      <c r="F89" s="2">
        <f>Entwurf!G92</f>
        <v>1500</v>
      </c>
    </row>
    <row r="90" spans="1:6" s="2" customFormat="1" ht="11.25">
      <c r="A90" s="28" t="s">
        <v>313</v>
      </c>
      <c r="B90" s="2" t="s">
        <v>88</v>
      </c>
      <c r="C90" s="2">
        <f>Entwurf!D93</f>
        <v>0</v>
      </c>
      <c r="D90" s="2">
        <f>Entwurf!E93</f>
        <v>0</v>
      </c>
      <c r="E90" s="2">
        <f>Entwurf!F93</f>
        <v>0</v>
      </c>
      <c r="F90" s="2">
        <f>Entwurf!G93</f>
        <v>0</v>
      </c>
    </row>
    <row r="91" spans="1:2" s="7" customFormat="1" ht="10.5">
      <c r="A91" s="11" t="s">
        <v>89</v>
      </c>
      <c r="B91" s="32" t="s">
        <v>90</v>
      </c>
    </row>
    <row r="92" spans="1:2" s="2" customFormat="1" ht="11.25">
      <c r="A92" s="16" t="s">
        <v>306</v>
      </c>
      <c r="B92" s="17" t="s">
        <v>226</v>
      </c>
    </row>
    <row r="93" spans="1:6" s="2" customFormat="1" ht="11.25">
      <c r="A93" s="28" t="s">
        <v>294</v>
      </c>
      <c r="B93" s="2" t="s">
        <v>80</v>
      </c>
      <c r="C93" s="2">
        <f>Entwurf!D96</f>
        <v>100000</v>
      </c>
      <c r="D93" s="2">
        <f>Entwurf!E96</f>
        <v>100000</v>
      </c>
      <c r="E93" s="2">
        <f>Entwurf!F96</f>
        <v>100000</v>
      </c>
      <c r="F93" s="2">
        <f>Entwurf!G96</f>
        <v>100000</v>
      </c>
    </row>
    <row r="94" spans="1:6" s="2" customFormat="1" ht="11.25">
      <c r="A94" s="28" t="s">
        <v>295</v>
      </c>
      <c r="B94" s="2" t="s">
        <v>81</v>
      </c>
      <c r="C94" s="2">
        <f>Entwurf!D97</f>
        <v>40000</v>
      </c>
      <c r="D94" s="2">
        <f>Entwurf!E97</f>
        <v>40000</v>
      </c>
      <c r="E94" s="2">
        <f>Entwurf!F97</f>
        <v>40000</v>
      </c>
      <c r="F94" s="2">
        <f>Entwurf!G97</f>
        <v>40000</v>
      </c>
    </row>
    <row r="95" spans="1:6" s="2" customFormat="1" ht="11.25">
      <c r="A95" s="28" t="s">
        <v>296</v>
      </c>
      <c r="B95" s="2" t="s">
        <v>360</v>
      </c>
      <c r="C95" s="2">
        <f>Entwurf!D98</f>
        <v>200000</v>
      </c>
      <c r="D95" s="2">
        <f>Entwurf!E98</f>
        <v>200000</v>
      </c>
      <c r="E95" s="2">
        <f>Entwurf!F98</f>
        <v>200000</v>
      </c>
      <c r="F95" s="2">
        <f>Entwurf!G98</f>
        <v>200000</v>
      </c>
    </row>
    <row r="96" spans="1:6" s="2" customFormat="1" ht="11.25">
      <c r="A96" s="28" t="s">
        <v>297</v>
      </c>
      <c r="B96" s="2" t="s">
        <v>92</v>
      </c>
      <c r="C96" s="2">
        <f>Entwurf!D99</f>
        <v>40000</v>
      </c>
      <c r="D96" s="2">
        <f>Entwurf!E99</f>
        <v>40000</v>
      </c>
      <c r="E96" s="2">
        <f>Entwurf!F99</f>
        <v>40000</v>
      </c>
      <c r="F96" s="2">
        <f>Entwurf!G99</f>
        <v>40000</v>
      </c>
    </row>
    <row r="97" spans="1:6" s="2" customFormat="1" ht="11.25">
      <c r="A97" s="28" t="s">
        <v>298</v>
      </c>
      <c r="B97" s="10" t="s">
        <v>82</v>
      </c>
      <c r="C97" s="2">
        <f>Entwurf!D100</f>
        <v>40000</v>
      </c>
      <c r="D97" s="2">
        <f>Entwurf!E100</f>
        <v>40000</v>
      </c>
      <c r="E97" s="2">
        <f>Entwurf!F100</f>
        <v>40000</v>
      </c>
      <c r="F97" s="2">
        <f>Entwurf!G100</f>
        <v>40000</v>
      </c>
    </row>
    <row r="98" spans="1:2" s="2" customFormat="1" ht="11.25">
      <c r="A98" s="16" t="s">
        <v>315</v>
      </c>
      <c r="B98" s="18" t="s">
        <v>329</v>
      </c>
    </row>
    <row r="99" spans="1:6" s="2" customFormat="1" ht="11.25">
      <c r="A99" s="28" t="s">
        <v>299</v>
      </c>
      <c r="B99" s="2" t="s">
        <v>360</v>
      </c>
      <c r="C99" s="2">
        <f>Entwurf!D102</f>
        <v>5000</v>
      </c>
      <c r="D99" s="2">
        <f>Entwurf!E102</f>
        <v>5000</v>
      </c>
      <c r="E99" s="2">
        <f>Entwurf!F102</f>
        <v>5000</v>
      </c>
      <c r="F99" s="2">
        <f>Entwurf!G102</f>
        <v>5000</v>
      </c>
    </row>
    <row r="100" spans="1:6" s="2" customFormat="1" ht="11.25">
      <c r="A100" s="28" t="s">
        <v>300</v>
      </c>
      <c r="B100" s="2" t="s">
        <v>92</v>
      </c>
      <c r="C100" s="2">
        <f>Entwurf!D103</f>
        <v>25000</v>
      </c>
      <c r="D100" s="2">
        <f>Entwurf!E103</f>
        <v>25000</v>
      </c>
      <c r="E100" s="2">
        <f>Entwurf!F103</f>
        <v>25000</v>
      </c>
      <c r="F100" s="2">
        <f>Entwurf!G103</f>
        <v>25000</v>
      </c>
    </row>
    <row r="101" spans="1:6" s="2" customFormat="1" ht="11.25">
      <c r="A101" s="28" t="s">
        <v>301</v>
      </c>
      <c r="B101" s="2" t="s">
        <v>93</v>
      </c>
      <c r="C101" s="2">
        <f>Entwurf!D104</f>
        <v>1000</v>
      </c>
      <c r="D101" s="2">
        <f>Entwurf!E104</f>
        <v>1000</v>
      </c>
      <c r="E101" s="2">
        <f>Entwurf!F104</f>
        <v>1000</v>
      </c>
      <c r="F101" s="2">
        <f>Entwurf!G104</f>
        <v>1000</v>
      </c>
    </row>
    <row r="102" spans="1:2" s="2" customFormat="1" ht="11.25">
      <c r="A102" s="16" t="s">
        <v>316</v>
      </c>
      <c r="B102" s="36" t="s">
        <v>94</v>
      </c>
    </row>
    <row r="103" spans="1:6" s="2" customFormat="1" ht="11.25">
      <c r="A103" s="28" t="s">
        <v>291</v>
      </c>
      <c r="B103" s="2" t="s">
        <v>91</v>
      </c>
      <c r="C103" s="2">
        <f>Entwurf!D106</f>
        <v>0</v>
      </c>
      <c r="D103" s="2">
        <f>Entwurf!E106</f>
        <v>0</v>
      </c>
      <c r="E103" s="2">
        <f>Entwurf!F106</f>
        <v>0</v>
      </c>
      <c r="F103" s="2">
        <f>Entwurf!G106</f>
        <v>0</v>
      </c>
    </row>
    <row r="104" spans="1:6" s="2" customFormat="1" ht="11.25">
      <c r="A104" s="28" t="s">
        <v>292</v>
      </c>
      <c r="B104" s="2" t="s">
        <v>92</v>
      </c>
      <c r="C104" s="2">
        <f>Entwurf!D107</f>
        <v>0</v>
      </c>
      <c r="D104" s="2">
        <f>Entwurf!E107</f>
        <v>0</v>
      </c>
      <c r="E104" s="2">
        <f>Entwurf!F107</f>
        <v>0</v>
      </c>
      <c r="F104" s="2">
        <f>Entwurf!G107</f>
        <v>0</v>
      </c>
    </row>
    <row r="105" spans="1:6" s="2" customFormat="1" ht="11.25">
      <c r="A105" s="28" t="s">
        <v>293</v>
      </c>
      <c r="B105" s="2" t="s">
        <v>93</v>
      </c>
      <c r="C105" s="2">
        <f>Entwurf!D108</f>
        <v>0</v>
      </c>
      <c r="D105" s="2">
        <f>Entwurf!E108</f>
        <v>0</v>
      </c>
      <c r="E105" s="2">
        <f>Entwurf!F108</f>
        <v>0</v>
      </c>
      <c r="F105" s="2">
        <f>Entwurf!G108</f>
        <v>0</v>
      </c>
    </row>
    <row r="106" spans="1:2" s="2" customFormat="1" ht="11.25">
      <c r="A106" s="16" t="s">
        <v>314</v>
      </c>
      <c r="B106" s="18" t="s">
        <v>95</v>
      </c>
    </row>
    <row r="107" spans="1:6" s="2" customFormat="1" ht="11.25">
      <c r="A107" s="28" t="s">
        <v>367</v>
      </c>
      <c r="B107" s="2" t="s">
        <v>424</v>
      </c>
      <c r="C107" s="2">
        <f>Entwurf!D110</f>
        <v>1425000</v>
      </c>
      <c r="D107" s="2">
        <f>Entwurf!E110</f>
        <v>1475000</v>
      </c>
      <c r="E107" s="2">
        <f>Entwurf!F110</f>
        <v>1500000</v>
      </c>
      <c r="F107" s="2">
        <f>Entwurf!G110</f>
        <v>1525000</v>
      </c>
    </row>
    <row r="108" spans="1:6" s="2" customFormat="1" ht="11.25">
      <c r="A108" s="28" t="s">
        <v>368</v>
      </c>
      <c r="B108" s="2" t="s">
        <v>97</v>
      </c>
      <c r="C108" s="2">
        <f>Entwurf!D111</f>
        <v>260000</v>
      </c>
      <c r="D108" s="2">
        <f>Entwurf!E111</f>
        <v>260000</v>
      </c>
      <c r="E108" s="2">
        <f>Entwurf!F111</f>
        <v>260000</v>
      </c>
      <c r="F108" s="2">
        <f>Entwurf!G111</f>
        <v>260000</v>
      </c>
    </row>
    <row r="109" spans="1:6" s="2" customFormat="1" ht="11.25">
      <c r="A109" s="28" t="s">
        <v>369</v>
      </c>
      <c r="B109" s="2" t="s">
        <v>425</v>
      </c>
      <c r="C109" s="2">
        <f>Entwurf!D112</f>
        <v>360000</v>
      </c>
      <c r="D109" s="2">
        <f>Entwurf!E112</f>
        <v>370000</v>
      </c>
      <c r="E109" s="2">
        <f>Entwurf!F112</f>
        <v>380000</v>
      </c>
      <c r="F109" s="2">
        <f>Entwurf!G112</f>
        <v>390000</v>
      </c>
    </row>
    <row r="110" spans="1:6" s="2" customFormat="1" ht="11.25">
      <c r="A110" s="28" t="s">
        <v>370</v>
      </c>
      <c r="B110" s="2" t="s">
        <v>426</v>
      </c>
      <c r="C110" s="2">
        <f>Entwurf!D113</f>
        <v>350000</v>
      </c>
      <c r="D110" s="2">
        <f>Entwurf!E113</f>
        <v>350000</v>
      </c>
      <c r="E110" s="2">
        <f>Entwurf!F113</f>
        <v>360000</v>
      </c>
      <c r="F110" s="2">
        <f>Entwurf!G113</f>
        <v>360000</v>
      </c>
    </row>
    <row r="111" spans="1:6" s="2" customFormat="1" ht="11.25">
      <c r="A111" s="28" t="s">
        <v>371</v>
      </c>
      <c r="B111" s="2" t="s">
        <v>459</v>
      </c>
      <c r="C111" s="2">
        <f>Entwurf!D114</f>
        <v>30000</v>
      </c>
      <c r="D111" s="2">
        <f>Entwurf!E114</f>
        <v>35000</v>
      </c>
      <c r="E111" s="2">
        <f>Entwurf!F114</f>
        <v>35000</v>
      </c>
      <c r="F111" s="2">
        <f>Entwurf!G114</f>
        <v>35000</v>
      </c>
    </row>
    <row r="112" spans="1:6" s="2" customFormat="1" ht="11.25">
      <c r="A112" s="28" t="s">
        <v>372</v>
      </c>
      <c r="B112" s="2" t="s">
        <v>346</v>
      </c>
      <c r="C112" s="2">
        <f>Entwurf!D115</f>
        <v>15000</v>
      </c>
      <c r="D112" s="2">
        <f>Entwurf!E115</f>
        <v>17000</v>
      </c>
      <c r="E112" s="2">
        <f>Entwurf!F115</f>
        <v>17000</v>
      </c>
      <c r="F112" s="2">
        <f>Entwurf!G115</f>
        <v>17000</v>
      </c>
    </row>
    <row r="113" spans="1:6" s="2" customFormat="1" ht="11.25">
      <c r="A113" s="28" t="s">
        <v>373</v>
      </c>
      <c r="B113" s="2" t="s">
        <v>98</v>
      </c>
      <c r="C113" s="2">
        <f>Entwurf!D116</f>
        <v>0</v>
      </c>
      <c r="D113" s="2">
        <f>Entwurf!E116</f>
        <v>0</v>
      </c>
      <c r="E113" s="2">
        <f>Entwurf!F116</f>
        <v>0</v>
      </c>
      <c r="F113" s="2">
        <f>Entwurf!G116</f>
        <v>0</v>
      </c>
    </row>
    <row r="114" spans="1:6" s="2" customFormat="1" ht="11.25">
      <c r="A114" s="30" t="s">
        <v>460</v>
      </c>
      <c r="B114" s="2" t="s">
        <v>323</v>
      </c>
      <c r="C114" s="2">
        <f>Entwurf!D117</f>
        <v>870000</v>
      </c>
      <c r="D114" s="2">
        <f>Entwurf!E117</f>
        <v>900000</v>
      </c>
      <c r="E114" s="2">
        <f>Entwurf!F117</f>
        <v>900000</v>
      </c>
      <c r="F114" s="2">
        <f>Entwurf!G117</f>
        <v>900000</v>
      </c>
    </row>
    <row r="115" spans="1:6" s="2" customFormat="1" ht="11.25">
      <c r="A115" s="30" t="s">
        <v>461</v>
      </c>
      <c r="B115" s="10" t="s">
        <v>259</v>
      </c>
      <c r="C115" s="2">
        <f>Entwurf!D118</f>
        <v>150000</v>
      </c>
      <c r="D115" s="2">
        <f>Entwurf!E118</f>
        <v>150000</v>
      </c>
      <c r="E115" s="2">
        <f>Entwurf!F118</f>
        <v>150000</v>
      </c>
      <c r="F115" s="2">
        <f>Entwurf!G118</f>
        <v>150000</v>
      </c>
    </row>
    <row r="116" spans="1:6" s="2" customFormat="1" ht="11.25">
      <c r="A116" s="30" t="s">
        <v>462</v>
      </c>
      <c r="B116" s="10" t="s">
        <v>260</v>
      </c>
      <c r="C116" s="2">
        <f>Entwurf!D119</f>
        <v>50000</v>
      </c>
      <c r="D116" s="2">
        <f>Entwurf!E119</f>
        <v>50000</v>
      </c>
      <c r="E116" s="2">
        <f>Entwurf!F119</f>
        <v>50000</v>
      </c>
      <c r="F116" s="2">
        <f>Entwurf!G119</f>
        <v>50000</v>
      </c>
    </row>
    <row r="117" spans="1:6" s="2" customFormat="1" ht="11.25">
      <c r="A117" s="30" t="s">
        <v>374</v>
      </c>
      <c r="B117" s="29" t="s">
        <v>340</v>
      </c>
      <c r="C117" s="2">
        <f>Entwurf!D120</f>
        <v>40000</v>
      </c>
      <c r="D117" s="2">
        <f>Entwurf!E120</f>
        <v>40000</v>
      </c>
      <c r="E117" s="2">
        <f>Entwurf!F120</f>
        <v>40000</v>
      </c>
      <c r="F117" s="2">
        <f>Entwurf!G120</f>
        <v>40000</v>
      </c>
    </row>
    <row r="118" spans="1:6" s="2" customFormat="1" ht="11.25">
      <c r="A118" s="30" t="s">
        <v>375</v>
      </c>
      <c r="B118" s="29" t="s">
        <v>495</v>
      </c>
      <c r="C118" s="2">
        <f>Entwurf!D121</f>
        <v>25000</v>
      </c>
      <c r="D118" s="2">
        <f>Entwurf!E121</f>
        <v>25000</v>
      </c>
      <c r="E118" s="2">
        <f>Entwurf!F121</f>
        <v>25000</v>
      </c>
      <c r="F118" s="2">
        <f>Entwurf!G121</f>
        <v>25000</v>
      </c>
    </row>
    <row r="119" spans="1:6" s="2" customFormat="1" ht="11.25">
      <c r="A119" s="30" t="s">
        <v>376</v>
      </c>
      <c r="B119" s="2" t="s">
        <v>99</v>
      </c>
      <c r="C119" s="2">
        <f>Entwurf!D122</f>
        <v>55000</v>
      </c>
      <c r="D119" s="2">
        <f>Entwurf!E122</f>
        <v>55000</v>
      </c>
      <c r="E119" s="2">
        <f>Entwurf!F122</f>
        <v>55000</v>
      </c>
      <c r="F119" s="2">
        <f>Entwurf!G122</f>
        <v>55000</v>
      </c>
    </row>
    <row r="120" spans="1:6" s="2" customFormat="1" ht="11.25">
      <c r="A120" s="30" t="s">
        <v>377</v>
      </c>
      <c r="B120" s="2" t="s">
        <v>100</v>
      </c>
      <c r="C120" s="2">
        <f>Entwurf!D123</f>
        <v>90000</v>
      </c>
      <c r="D120" s="2">
        <f>Entwurf!E123</f>
        <v>90000</v>
      </c>
      <c r="E120" s="2">
        <f>Entwurf!F123</f>
        <v>90000</v>
      </c>
      <c r="F120" s="2">
        <f>Entwurf!G123</f>
        <v>90000</v>
      </c>
    </row>
    <row r="121" spans="1:6" s="2" customFormat="1" ht="11.25">
      <c r="A121" s="30" t="s">
        <v>427</v>
      </c>
      <c r="B121" s="2" t="s">
        <v>101</v>
      </c>
      <c r="C121" s="2">
        <f>Entwurf!D124</f>
        <v>0</v>
      </c>
      <c r="D121" s="2">
        <f>Entwurf!E124</f>
        <v>0</v>
      </c>
      <c r="E121" s="2">
        <f>Entwurf!F124</f>
        <v>0</v>
      </c>
      <c r="F121" s="2">
        <f>Entwurf!G124</f>
        <v>0</v>
      </c>
    </row>
    <row r="122" spans="1:6" s="2" customFormat="1" ht="11.25">
      <c r="A122" s="30" t="s">
        <v>428</v>
      </c>
      <c r="B122" s="2" t="s">
        <v>19</v>
      </c>
      <c r="C122" s="2">
        <f>Entwurf!D125</f>
        <v>36000</v>
      </c>
      <c r="D122" s="2">
        <f>Entwurf!E125</f>
        <v>30000</v>
      </c>
      <c r="E122" s="2">
        <f>Entwurf!F125</f>
        <v>24000</v>
      </c>
      <c r="F122" s="2">
        <f>Entwurf!G125</f>
        <v>24000</v>
      </c>
    </row>
    <row r="123" spans="1:6" s="2" customFormat="1" ht="11.25">
      <c r="A123" s="30" t="s">
        <v>463</v>
      </c>
      <c r="B123" s="2" t="s">
        <v>102</v>
      </c>
      <c r="C123" s="2">
        <f>Entwurf!D126</f>
        <v>6000</v>
      </c>
      <c r="D123" s="2">
        <f>Entwurf!E126</f>
        <v>6000</v>
      </c>
      <c r="E123" s="2">
        <f>Entwurf!F126</f>
        <v>6000</v>
      </c>
      <c r="F123" s="2">
        <f>Entwurf!G126</f>
        <v>6000</v>
      </c>
    </row>
    <row r="124" spans="1:2" s="2" customFormat="1" ht="11.25">
      <c r="A124" s="30" t="s">
        <v>477</v>
      </c>
      <c r="B124" s="10" t="s">
        <v>103</v>
      </c>
    </row>
    <row r="125" spans="1:6" s="2" customFormat="1" ht="11.25">
      <c r="A125" s="28" t="s">
        <v>469</v>
      </c>
      <c r="B125" s="29" t="s">
        <v>449</v>
      </c>
      <c r="C125" s="2">
        <f>Entwurf!D128</f>
        <v>4600000</v>
      </c>
      <c r="D125" s="2">
        <f>Entwurf!E128</f>
        <v>4750000</v>
      </c>
      <c r="E125" s="2">
        <f>Entwurf!F128</f>
        <v>4900000</v>
      </c>
      <c r="F125" s="2">
        <f>Entwurf!G128</f>
        <v>5050000</v>
      </c>
    </row>
    <row r="126" spans="1:6" s="2" customFormat="1" ht="11.25">
      <c r="A126" s="28" t="s">
        <v>472</v>
      </c>
      <c r="B126" s="29" t="s">
        <v>450</v>
      </c>
      <c r="C126" s="2">
        <f>Entwurf!D129</f>
        <v>70000</v>
      </c>
      <c r="D126" s="2">
        <f>Entwurf!E129</f>
        <v>90000</v>
      </c>
      <c r="E126" s="2">
        <f>Entwurf!F129</f>
        <v>90000</v>
      </c>
      <c r="F126" s="2">
        <f>Entwurf!G129</f>
        <v>90000</v>
      </c>
    </row>
    <row r="127" spans="1:6" s="2" customFormat="1" ht="11.25">
      <c r="A127" s="28" t="s">
        <v>473</v>
      </c>
      <c r="B127" s="29" t="s">
        <v>257</v>
      </c>
      <c r="C127" s="2">
        <f>Entwurf!D130</f>
        <v>100000</v>
      </c>
      <c r="D127" s="2">
        <f>Entwurf!E130</f>
        <v>350000</v>
      </c>
      <c r="E127" s="2">
        <f>Entwurf!F130</f>
        <v>350000</v>
      </c>
      <c r="F127" s="2">
        <f>Entwurf!G130</f>
        <v>350000</v>
      </c>
    </row>
    <row r="128" spans="1:2" s="2" customFormat="1" ht="11.25">
      <c r="A128" s="28" t="s">
        <v>470</v>
      </c>
      <c r="B128" s="29" t="s">
        <v>471</v>
      </c>
    </row>
    <row r="129" spans="1:6" s="2" customFormat="1" ht="11.25">
      <c r="A129" s="28" t="s">
        <v>478</v>
      </c>
      <c r="B129" s="2" t="s">
        <v>456</v>
      </c>
      <c r="C129" s="2">
        <f>Entwurf!D132</f>
        <v>5000</v>
      </c>
      <c r="D129" s="2">
        <f>Entwurf!E132</f>
        <v>5000</v>
      </c>
      <c r="E129" s="2">
        <f>Entwurf!F132</f>
        <v>5000</v>
      </c>
      <c r="F129" s="2">
        <f>Entwurf!G132</f>
        <v>5000</v>
      </c>
    </row>
    <row r="130" spans="1:6" s="2" customFormat="1" ht="11.25">
      <c r="A130" s="28" t="s">
        <v>479</v>
      </c>
      <c r="B130" s="2" t="s">
        <v>365</v>
      </c>
      <c r="C130" s="2">
        <f>Entwurf!D133</f>
        <v>135000</v>
      </c>
      <c r="D130" s="2">
        <f>Entwurf!E133</f>
        <v>65000</v>
      </c>
      <c r="E130" s="2">
        <f>Entwurf!F133</f>
        <v>65000</v>
      </c>
      <c r="F130" s="2">
        <f>Entwurf!G133</f>
        <v>65000</v>
      </c>
    </row>
    <row r="131" spans="1:6" s="2" customFormat="1" ht="11.25">
      <c r="A131" s="28" t="s">
        <v>480</v>
      </c>
      <c r="B131" s="2" t="s">
        <v>474</v>
      </c>
      <c r="C131" s="2">
        <f>Entwurf!D134</f>
        <v>0</v>
      </c>
      <c r="D131" s="2">
        <f>Entwurf!E134</f>
        <v>0</v>
      </c>
      <c r="E131" s="2">
        <f>Entwurf!F134</f>
        <v>0</v>
      </c>
      <c r="F131" s="2">
        <f>Entwurf!G134</f>
        <v>0</v>
      </c>
    </row>
    <row r="132" spans="1:6" s="2" customFormat="1" ht="11.25">
      <c r="A132" s="28" t="s">
        <v>481</v>
      </c>
      <c r="B132" s="2" t="s">
        <v>96</v>
      </c>
      <c r="C132" s="2">
        <f>Entwurf!D135</f>
        <v>10000</v>
      </c>
      <c r="D132" s="2">
        <f>Entwurf!E135</f>
        <v>10000</v>
      </c>
      <c r="E132" s="2">
        <f>Entwurf!F135</f>
        <v>10000</v>
      </c>
      <c r="F132" s="2">
        <f>Entwurf!G135</f>
        <v>10000</v>
      </c>
    </row>
    <row r="133" s="2" customFormat="1" ht="11.25">
      <c r="A133" s="28"/>
    </row>
    <row r="134" spans="1:6" s="4" customFormat="1" ht="12">
      <c r="A134" s="3" t="s">
        <v>104</v>
      </c>
      <c r="B134" s="4" t="s">
        <v>105</v>
      </c>
      <c r="C134" s="4">
        <f>SUM(C136:C143)</f>
        <v>604000</v>
      </c>
      <c r="D134" s="4">
        <f>SUM(D136:D143)</f>
        <v>623000</v>
      </c>
      <c r="E134" s="4">
        <f>SUM(E136:E143)</f>
        <v>640000</v>
      </c>
      <c r="F134" s="4">
        <f>SUM(F136:F143)</f>
        <v>656000</v>
      </c>
    </row>
    <row r="135" spans="1:2" s="4" customFormat="1" ht="12">
      <c r="A135" s="11" t="s">
        <v>106</v>
      </c>
      <c r="B135" s="13" t="s">
        <v>433</v>
      </c>
    </row>
    <row r="136" spans="1:6" s="35" customFormat="1" ht="11.25">
      <c r="A136" s="9" t="s">
        <v>429</v>
      </c>
      <c r="B136" s="29" t="s">
        <v>430</v>
      </c>
      <c r="C136" s="2">
        <f>Entwurf!D139</f>
        <v>215000</v>
      </c>
      <c r="D136" s="2">
        <f>Entwurf!E139</f>
        <v>220000</v>
      </c>
      <c r="E136" s="2">
        <f>Entwurf!F139</f>
        <v>225000</v>
      </c>
      <c r="F136" s="2">
        <f>Entwurf!G139</f>
        <v>230000</v>
      </c>
    </row>
    <row r="137" spans="1:6" s="34" customFormat="1" ht="12.75">
      <c r="A137" s="9" t="s">
        <v>431</v>
      </c>
      <c r="B137" s="29" t="s">
        <v>432</v>
      </c>
      <c r="C137" s="2">
        <f>Entwurf!D140</f>
        <v>235000</v>
      </c>
      <c r="D137" s="2">
        <f>Entwurf!E140</f>
        <v>240000</v>
      </c>
      <c r="E137" s="2">
        <f>Entwurf!F140</f>
        <v>245000</v>
      </c>
      <c r="F137" s="2">
        <f>Entwurf!G140</f>
        <v>250000</v>
      </c>
    </row>
    <row r="138" spans="1:2" s="2" customFormat="1" ht="11.25">
      <c r="A138" s="11" t="s">
        <v>107</v>
      </c>
      <c r="B138" s="32" t="s">
        <v>108</v>
      </c>
    </row>
    <row r="139" spans="1:6" s="2" customFormat="1" ht="11.25">
      <c r="A139" s="9" t="s">
        <v>321</v>
      </c>
      <c r="B139" s="10" t="s">
        <v>434</v>
      </c>
      <c r="C139" s="2">
        <f>Entwurf!D142</f>
        <v>20000</v>
      </c>
      <c r="D139" s="2">
        <f>Entwurf!E142</f>
        <v>23000</v>
      </c>
      <c r="E139" s="2">
        <f>Entwurf!F142</f>
        <v>24000</v>
      </c>
      <c r="F139" s="2">
        <f>Entwurf!G142</f>
        <v>25000</v>
      </c>
    </row>
    <row r="140" spans="1:6" s="2" customFormat="1" ht="11.25">
      <c r="A140" s="9" t="s">
        <v>322</v>
      </c>
      <c r="B140" s="10" t="s">
        <v>435</v>
      </c>
      <c r="C140" s="2">
        <f>Entwurf!D143</f>
        <v>35000</v>
      </c>
      <c r="D140" s="2">
        <f>Entwurf!E143</f>
        <v>37000</v>
      </c>
      <c r="E140" s="2">
        <f>Entwurf!F143</f>
        <v>39000</v>
      </c>
      <c r="F140" s="2">
        <f>Entwurf!G143</f>
        <v>40000</v>
      </c>
    </row>
    <row r="141" spans="1:6" s="2" customFormat="1" ht="11.25">
      <c r="A141" s="9" t="s">
        <v>109</v>
      </c>
      <c r="B141" s="10" t="s">
        <v>436</v>
      </c>
      <c r="C141" s="2">
        <f>Entwurf!D144</f>
        <v>48000</v>
      </c>
      <c r="D141" s="2">
        <f>Entwurf!E144</f>
        <v>50000</v>
      </c>
      <c r="E141" s="2">
        <f>Entwurf!F144</f>
        <v>52000</v>
      </c>
      <c r="F141" s="2">
        <f>Entwurf!G144</f>
        <v>54000</v>
      </c>
    </row>
    <row r="142" spans="1:6" s="2" customFormat="1" ht="11.25">
      <c r="A142" s="9" t="s">
        <v>438</v>
      </c>
      <c r="B142" s="10" t="s">
        <v>437</v>
      </c>
      <c r="C142" s="2">
        <f>Entwurf!D145</f>
        <v>45000</v>
      </c>
      <c r="D142" s="2">
        <f>Entwurf!E145</f>
        <v>47000</v>
      </c>
      <c r="E142" s="2">
        <f>Entwurf!F145</f>
        <v>49000</v>
      </c>
      <c r="F142" s="2">
        <f>Entwurf!G145</f>
        <v>51000</v>
      </c>
    </row>
    <row r="143" spans="1:6" s="2" customFormat="1" ht="11.25">
      <c r="A143" s="9" t="s">
        <v>439</v>
      </c>
      <c r="B143" s="2" t="s">
        <v>110</v>
      </c>
      <c r="C143" s="2">
        <f>Entwurf!D146</f>
        <v>6000</v>
      </c>
      <c r="D143" s="2">
        <f>Entwurf!E146</f>
        <v>6000</v>
      </c>
      <c r="E143" s="2">
        <f>Entwurf!F146</f>
        <v>6000</v>
      </c>
      <c r="F143" s="2">
        <f>Entwurf!G146</f>
        <v>6000</v>
      </c>
    </row>
    <row r="144" spans="1:2" s="2" customFormat="1" ht="11.25">
      <c r="A144" s="16"/>
      <c r="B144" s="36"/>
    </row>
    <row r="145" spans="1:6" s="2" customFormat="1" ht="12">
      <c r="A145" s="15" t="s">
        <v>111</v>
      </c>
      <c r="B145" s="4" t="s">
        <v>112</v>
      </c>
      <c r="C145" s="21">
        <f>SUM(C146:C147)</f>
        <v>309100</v>
      </c>
      <c r="D145" s="21">
        <f>SUM(D146:D147)</f>
        <v>305200</v>
      </c>
      <c r="E145" s="21">
        <f>SUM(E146:E147)</f>
        <v>310300</v>
      </c>
      <c r="F145" s="21">
        <f>SUM(F146:F147)</f>
        <v>303300</v>
      </c>
    </row>
    <row r="146" spans="1:6" s="2" customFormat="1" ht="11.25">
      <c r="A146" s="28" t="s">
        <v>113</v>
      </c>
      <c r="B146" s="33" t="s">
        <v>114</v>
      </c>
      <c r="C146" s="2">
        <f>Entwurf!D149</f>
        <v>309100</v>
      </c>
      <c r="D146" s="2">
        <f>Entwurf!E149</f>
        <v>305200</v>
      </c>
      <c r="E146" s="2">
        <f>Entwurf!F149</f>
        <v>310300</v>
      </c>
      <c r="F146" s="2">
        <f>Entwurf!G149</f>
        <v>303300</v>
      </c>
    </row>
    <row r="147" spans="1:6" s="2" customFormat="1" ht="11.25">
      <c r="A147" s="28"/>
      <c r="B147" s="18" t="s">
        <v>115</v>
      </c>
      <c r="C147" s="2">
        <f>Entwurf!D150</f>
        <v>0</v>
      </c>
      <c r="D147" s="2">
        <f>Entwurf!E150</f>
        <v>0</v>
      </c>
      <c r="E147" s="2">
        <f>Entwurf!F150</f>
        <v>0</v>
      </c>
      <c r="F147" s="2">
        <f>Entwurf!G150</f>
        <v>0</v>
      </c>
    </row>
    <row r="148" spans="1:2" s="2" customFormat="1" ht="11.25">
      <c r="A148" s="16"/>
      <c r="B148" s="17"/>
    </row>
    <row r="149" spans="1:6" s="2" customFormat="1" ht="12">
      <c r="A149" s="15" t="s">
        <v>116</v>
      </c>
      <c r="B149" s="37" t="s">
        <v>117</v>
      </c>
      <c r="C149" s="4">
        <f>SUM(C150:C152)</f>
        <v>1045000</v>
      </c>
      <c r="D149" s="4">
        <f>SUM(D150:D152)</f>
        <v>0</v>
      </c>
      <c r="E149" s="4">
        <f>SUM(E150:E152)</f>
        <v>0</v>
      </c>
      <c r="F149" s="4">
        <f>SUM(F150:F152)</f>
        <v>0</v>
      </c>
    </row>
    <row r="150" spans="1:6" s="2" customFormat="1" ht="11.25">
      <c r="A150" s="28" t="s">
        <v>118</v>
      </c>
      <c r="B150" s="2" t="s">
        <v>227</v>
      </c>
      <c r="C150" s="2">
        <f>Entwurf!D153</f>
        <v>1045000</v>
      </c>
      <c r="D150" s="2">
        <f>Entwurf!E153</f>
        <v>0</v>
      </c>
      <c r="E150" s="2">
        <f>Entwurf!F153</f>
        <v>0</v>
      </c>
      <c r="F150" s="2">
        <f>Entwurf!G153</f>
        <v>0</v>
      </c>
    </row>
    <row r="151" spans="1:6" s="2" customFormat="1" ht="11.25">
      <c r="A151" s="28" t="s">
        <v>119</v>
      </c>
      <c r="B151" s="10" t="s">
        <v>120</v>
      </c>
      <c r="C151" s="2">
        <f>Entwurf!D154</f>
        <v>0</v>
      </c>
      <c r="D151" s="2">
        <f>Entwurf!E154</f>
        <v>0</v>
      </c>
      <c r="E151" s="2">
        <f>Entwurf!F154</f>
        <v>0</v>
      </c>
      <c r="F151" s="2">
        <f>Entwurf!G154</f>
        <v>0</v>
      </c>
    </row>
    <row r="152" spans="1:6" s="2" customFormat="1" ht="11.25">
      <c r="A152" s="28" t="s">
        <v>121</v>
      </c>
      <c r="B152" s="10" t="s">
        <v>276</v>
      </c>
      <c r="C152" s="2">
        <f>Entwurf!D155</f>
        <v>0</v>
      </c>
      <c r="D152" s="2">
        <f>Entwurf!E155</f>
        <v>0</v>
      </c>
      <c r="E152" s="2">
        <f>Entwurf!F155</f>
        <v>0</v>
      </c>
      <c r="F152" s="2">
        <f>Entwurf!G155</f>
        <v>0</v>
      </c>
    </row>
    <row r="153" spans="1:2" s="2" customFormat="1" ht="11.25">
      <c r="A153" s="28"/>
      <c r="B153" s="10"/>
    </row>
    <row r="154" spans="1:6" s="2" customFormat="1" ht="12">
      <c r="A154" s="15" t="s">
        <v>122</v>
      </c>
      <c r="B154" s="4" t="s">
        <v>123</v>
      </c>
      <c r="C154" s="4">
        <f>SUM(C156:C197)</f>
        <v>700000</v>
      </c>
      <c r="D154" s="4">
        <f>SUM(D156:D197)</f>
        <v>708000</v>
      </c>
      <c r="E154" s="4">
        <f>SUM(E156:E197)</f>
        <v>711500</v>
      </c>
      <c r="F154" s="4">
        <f>SUM(F156:F197)</f>
        <v>728000</v>
      </c>
    </row>
    <row r="155" spans="1:2" s="2" customFormat="1" ht="11.25">
      <c r="A155" s="11" t="s">
        <v>124</v>
      </c>
      <c r="B155" s="32" t="s">
        <v>125</v>
      </c>
    </row>
    <row r="156" spans="1:6" s="2" customFormat="1" ht="11.25">
      <c r="A156" s="28" t="s">
        <v>126</v>
      </c>
      <c r="B156" s="31" t="s">
        <v>127</v>
      </c>
      <c r="C156" s="2">
        <f>Entwurf!D159</f>
        <v>3500</v>
      </c>
      <c r="D156" s="2">
        <f>Entwurf!E159</f>
        <v>4000</v>
      </c>
      <c r="E156" s="2">
        <f>Entwurf!F159</f>
        <v>4000</v>
      </c>
      <c r="F156" s="2">
        <f>Entwurf!G159</f>
        <v>4000</v>
      </c>
    </row>
    <row r="157" spans="1:6" s="2" customFormat="1" ht="12.75">
      <c r="A157" s="38" t="s">
        <v>128</v>
      </c>
      <c r="B157" s="39" t="s">
        <v>129</v>
      </c>
      <c r="C157"/>
      <c r="D157"/>
      <c r="E157"/>
      <c r="F157"/>
    </row>
    <row r="158" spans="1:6" s="2" customFormat="1" ht="11.25">
      <c r="A158" s="28" t="s">
        <v>130</v>
      </c>
      <c r="B158" s="40" t="s">
        <v>131</v>
      </c>
      <c r="C158" s="2">
        <f>Entwurf!D161</f>
        <v>15000</v>
      </c>
      <c r="D158" s="2">
        <f>Entwurf!E161</f>
        <v>15000</v>
      </c>
      <c r="E158" s="2">
        <f>Entwurf!F161</f>
        <v>15000</v>
      </c>
      <c r="F158" s="2">
        <f>Entwurf!G161</f>
        <v>15000</v>
      </c>
    </row>
    <row r="159" spans="1:6" s="2" customFormat="1" ht="11.25">
      <c r="A159" s="28" t="s">
        <v>132</v>
      </c>
      <c r="B159" s="40" t="s">
        <v>133</v>
      </c>
      <c r="C159" s="2">
        <f>Entwurf!D162</f>
        <v>200</v>
      </c>
      <c r="D159" s="2">
        <f>Entwurf!E162</f>
        <v>200</v>
      </c>
      <c r="E159" s="2">
        <f>Entwurf!F162</f>
        <v>200</v>
      </c>
      <c r="F159" s="2">
        <f>Entwurf!G162</f>
        <v>200</v>
      </c>
    </row>
    <row r="160" spans="1:2" s="2" customFormat="1" ht="11.25">
      <c r="A160" s="38" t="s">
        <v>134</v>
      </c>
      <c r="B160" s="39" t="s">
        <v>135</v>
      </c>
    </row>
    <row r="161" spans="1:6" s="2" customFormat="1" ht="11.25">
      <c r="A161" s="28" t="s">
        <v>136</v>
      </c>
      <c r="B161" s="2" t="s">
        <v>137</v>
      </c>
      <c r="C161" s="2">
        <f>Entwurf!D164</f>
        <v>19200</v>
      </c>
      <c r="D161" s="2">
        <f>Entwurf!E164</f>
        <v>19200</v>
      </c>
      <c r="E161" s="2">
        <f>Entwurf!F164</f>
        <v>19200</v>
      </c>
      <c r="F161" s="2">
        <f>Entwurf!G164</f>
        <v>19200</v>
      </c>
    </row>
    <row r="162" spans="1:6" s="2" customFormat="1" ht="11.25">
      <c r="A162" s="28" t="s">
        <v>138</v>
      </c>
      <c r="B162" s="2" t="s">
        <v>139</v>
      </c>
      <c r="C162" s="2">
        <f>Entwurf!D165</f>
        <v>10000</v>
      </c>
      <c r="D162" s="2">
        <f>Entwurf!E165</f>
        <v>10500</v>
      </c>
      <c r="E162" s="2">
        <f>Entwurf!F165</f>
        <v>10500</v>
      </c>
      <c r="F162" s="2">
        <f>Entwurf!G165</f>
        <v>10500</v>
      </c>
    </row>
    <row r="163" spans="1:2" s="2" customFormat="1" ht="11.25">
      <c r="A163" s="28" t="s">
        <v>140</v>
      </c>
      <c r="B163" s="2" t="s">
        <v>141</v>
      </c>
    </row>
    <row r="164" spans="1:6" s="2" customFormat="1" ht="11.25">
      <c r="A164" s="2" t="s">
        <v>287</v>
      </c>
      <c r="B164" s="2" t="s">
        <v>453</v>
      </c>
      <c r="C164" s="2">
        <f>Entwurf!D167</f>
        <v>259500</v>
      </c>
      <c r="D164" s="2">
        <f>Entwurf!E167</f>
        <v>265000</v>
      </c>
      <c r="E164" s="2">
        <f>Entwurf!F167</f>
        <v>265000</v>
      </c>
      <c r="F164" s="2">
        <f>Entwurf!G167</f>
        <v>275000</v>
      </c>
    </row>
    <row r="165" spans="1:6" s="2" customFormat="1" ht="11.25">
      <c r="A165" s="2" t="s">
        <v>288</v>
      </c>
      <c r="B165" s="2" t="s">
        <v>454</v>
      </c>
      <c r="C165" s="2">
        <f>Entwurf!D168</f>
        <v>46000</v>
      </c>
      <c r="D165" s="2">
        <f>Entwurf!E168</f>
        <v>46000</v>
      </c>
      <c r="E165" s="2">
        <f>Entwurf!F168</f>
        <v>46000</v>
      </c>
      <c r="F165" s="2">
        <f>Entwurf!G168</f>
        <v>46000</v>
      </c>
    </row>
    <row r="166" spans="1:6" s="2" customFormat="1" ht="11.25">
      <c r="A166" s="2" t="s">
        <v>289</v>
      </c>
      <c r="B166" s="2" t="s">
        <v>455</v>
      </c>
      <c r="C166" s="2">
        <f>Entwurf!D169</f>
        <v>10000</v>
      </c>
      <c r="D166" s="2">
        <f>Entwurf!E169</f>
        <v>10000</v>
      </c>
      <c r="E166" s="2">
        <f>Entwurf!F169</f>
        <v>10000</v>
      </c>
      <c r="F166" s="2">
        <f>Entwurf!G169</f>
        <v>10000</v>
      </c>
    </row>
    <row r="167" spans="1:6" s="2" customFormat="1" ht="11.25">
      <c r="A167" s="2" t="s">
        <v>288</v>
      </c>
      <c r="B167" s="2" t="s">
        <v>441</v>
      </c>
      <c r="C167" s="2">
        <f>Entwurf!D170</f>
        <v>14000</v>
      </c>
      <c r="D167" s="2">
        <f>Entwurf!E170</f>
        <v>14500</v>
      </c>
      <c r="E167" s="2">
        <f>Entwurf!F170</f>
        <v>15000</v>
      </c>
      <c r="F167" s="2">
        <f>Entwurf!G170</f>
        <v>15500</v>
      </c>
    </row>
    <row r="168" spans="1:6" s="2" customFormat="1" ht="11.25">
      <c r="A168" s="2" t="s">
        <v>289</v>
      </c>
      <c r="B168" s="2" t="s">
        <v>442</v>
      </c>
      <c r="C168" s="2">
        <f>Entwurf!D171</f>
        <v>17000</v>
      </c>
      <c r="D168" s="2">
        <f>Entwurf!E171</f>
        <v>18000</v>
      </c>
      <c r="E168" s="2">
        <f>Entwurf!F171</f>
        <v>19000</v>
      </c>
      <c r="F168" s="2">
        <f>Entwurf!G171</f>
        <v>20000</v>
      </c>
    </row>
    <row r="169" spans="1:6" s="2" customFormat="1" ht="11.25">
      <c r="A169" s="2" t="s">
        <v>440</v>
      </c>
      <c r="B169" s="2" t="s">
        <v>290</v>
      </c>
      <c r="C169" s="2">
        <f>Entwurf!D172</f>
        <v>18000</v>
      </c>
      <c r="D169" s="2">
        <f>Entwurf!E172</f>
        <v>18000</v>
      </c>
      <c r="E169" s="2">
        <f>Entwurf!F172</f>
        <v>20000</v>
      </c>
      <c r="F169" s="2">
        <f>Entwurf!G172</f>
        <v>20000</v>
      </c>
    </row>
    <row r="170" spans="1:6" s="2" customFormat="1" ht="11.25">
      <c r="A170" s="38" t="s">
        <v>142</v>
      </c>
      <c r="B170" s="35" t="s">
        <v>143</v>
      </c>
      <c r="C170" s="2">
        <f>Entwurf!D173</f>
        <v>3100</v>
      </c>
      <c r="D170" s="2">
        <f>Entwurf!E173</f>
        <v>3100</v>
      </c>
      <c r="E170" s="2">
        <f>Entwurf!F173</f>
        <v>3100</v>
      </c>
      <c r="F170" s="2">
        <f>Entwurf!G173</f>
        <v>3100</v>
      </c>
    </row>
    <row r="171" spans="1:2" s="2" customFormat="1" ht="11.25">
      <c r="A171" s="38" t="s">
        <v>144</v>
      </c>
      <c r="B171" s="35" t="s">
        <v>145</v>
      </c>
    </row>
    <row r="172" spans="1:2" s="2" customFormat="1" ht="11.25">
      <c r="A172" s="78" t="s">
        <v>146</v>
      </c>
      <c r="B172" s="79" t="s">
        <v>133</v>
      </c>
    </row>
    <row r="173" spans="1:6" s="2" customFormat="1" ht="11.25">
      <c r="A173" s="30" t="s">
        <v>147</v>
      </c>
      <c r="B173" s="40" t="s">
        <v>148</v>
      </c>
      <c r="C173" s="2">
        <f>Entwurf!D176</f>
        <v>500</v>
      </c>
      <c r="D173" s="2">
        <f>Entwurf!E176</f>
        <v>500</v>
      </c>
      <c r="E173" s="2">
        <f>Entwurf!F176</f>
        <v>500</v>
      </c>
      <c r="F173" s="2">
        <f>Entwurf!G176</f>
        <v>500</v>
      </c>
    </row>
    <row r="174" spans="1:6" s="2" customFormat="1" ht="11.25">
      <c r="A174" s="30" t="s">
        <v>149</v>
      </c>
      <c r="B174" s="10" t="s">
        <v>150</v>
      </c>
      <c r="C174" s="2">
        <f>Entwurf!D177</f>
        <v>30000</v>
      </c>
      <c r="D174" s="2">
        <f>Entwurf!E177</f>
        <v>30000</v>
      </c>
      <c r="E174" s="2">
        <f>Entwurf!F177</f>
        <v>30000</v>
      </c>
      <c r="F174" s="2">
        <f>Entwurf!G177</f>
        <v>30000</v>
      </c>
    </row>
    <row r="175" spans="1:6" s="2" customFormat="1" ht="11.25">
      <c r="A175" s="30" t="s">
        <v>151</v>
      </c>
      <c r="B175" s="2" t="s">
        <v>152</v>
      </c>
      <c r="C175" s="2">
        <f>Entwurf!D178</f>
        <v>35000</v>
      </c>
      <c r="D175" s="2">
        <f>Entwurf!E178</f>
        <v>40000</v>
      </c>
      <c r="E175" s="2">
        <f>Entwurf!F178</f>
        <v>40000</v>
      </c>
      <c r="F175" s="2">
        <f>Entwurf!G178</f>
        <v>45000</v>
      </c>
    </row>
    <row r="176" spans="1:6" s="2" customFormat="1" ht="11.25">
      <c r="A176" s="30" t="s">
        <v>153</v>
      </c>
      <c r="B176" s="31" t="s">
        <v>154</v>
      </c>
      <c r="C176" s="2">
        <f>Entwurf!D179</f>
        <v>10000</v>
      </c>
      <c r="D176" s="2">
        <f>Entwurf!E179</f>
        <v>10000</v>
      </c>
      <c r="E176" s="2">
        <f>Entwurf!F179</f>
        <v>10000</v>
      </c>
      <c r="F176" s="2">
        <f>Entwurf!G179</f>
        <v>10000</v>
      </c>
    </row>
    <row r="177" spans="1:2" s="2" customFormat="1" ht="11.25">
      <c r="A177" s="28" t="s">
        <v>155</v>
      </c>
      <c r="B177" s="2" t="s">
        <v>156</v>
      </c>
    </row>
    <row r="178" spans="1:6" s="2" customFormat="1" ht="11.25">
      <c r="A178" s="28" t="s">
        <v>354</v>
      </c>
      <c r="B178" s="2" t="s">
        <v>355</v>
      </c>
      <c r="C178" s="2">
        <f>Entwurf!D181</f>
        <v>5000</v>
      </c>
      <c r="D178" s="2">
        <f>Entwurf!E181</f>
        <v>5000</v>
      </c>
      <c r="E178" s="2">
        <f>Entwurf!F181</f>
        <v>5000</v>
      </c>
      <c r="F178" s="2">
        <f>Entwurf!G181</f>
        <v>5000</v>
      </c>
    </row>
    <row r="179" spans="1:6" s="2" customFormat="1" ht="11.25">
      <c r="A179" s="28" t="s">
        <v>356</v>
      </c>
      <c r="B179" s="2" t="s">
        <v>357</v>
      </c>
      <c r="C179" s="2">
        <f>Entwurf!D182</f>
        <v>10000</v>
      </c>
      <c r="D179" s="2">
        <f>Entwurf!E182</f>
        <v>0</v>
      </c>
      <c r="E179" s="2">
        <f>Entwurf!F182</f>
        <v>0</v>
      </c>
      <c r="F179" s="2">
        <f>Entwurf!G182</f>
        <v>0</v>
      </c>
    </row>
    <row r="180" spans="1:2" s="2" customFormat="1" ht="11.25">
      <c r="A180" s="78" t="s">
        <v>229</v>
      </c>
      <c r="B180" s="77" t="s">
        <v>157</v>
      </c>
    </row>
    <row r="181" spans="1:6" s="2" customFormat="1" ht="11.25">
      <c r="A181" s="28" t="s">
        <v>332</v>
      </c>
      <c r="B181" s="33" t="s">
        <v>482</v>
      </c>
      <c r="C181" s="2">
        <f>Entwurf!D184</f>
        <v>20000</v>
      </c>
      <c r="D181" s="2">
        <f>Entwurf!E184</f>
        <v>20000</v>
      </c>
      <c r="E181" s="2">
        <f>Entwurf!F184</f>
        <v>20000</v>
      </c>
      <c r="F181" s="2">
        <f>Entwurf!G184</f>
        <v>20000</v>
      </c>
    </row>
    <row r="182" spans="1:6" s="2" customFormat="1" ht="11.25">
      <c r="A182" s="28" t="s">
        <v>333</v>
      </c>
      <c r="B182" s="33" t="s">
        <v>483</v>
      </c>
      <c r="C182" s="2">
        <f>Entwurf!D185</f>
        <v>5000</v>
      </c>
      <c r="D182" s="2">
        <f>Entwurf!E185</f>
        <v>5000</v>
      </c>
      <c r="E182" s="2">
        <f>Entwurf!F185</f>
        <v>5000</v>
      </c>
      <c r="F182" s="2">
        <f>Entwurf!G185</f>
        <v>5000</v>
      </c>
    </row>
    <row r="183" spans="1:6" s="2" customFormat="1" ht="11.25">
      <c r="A183" s="28" t="s">
        <v>334</v>
      </c>
      <c r="B183" s="33" t="s">
        <v>230</v>
      </c>
      <c r="C183" s="2">
        <f>Entwurf!D186</f>
        <v>1000</v>
      </c>
      <c r="D183" s="2">
        <f>Entwurf!E186</f>
        <v>1000</v>
      </c>
      <c r="E183" s="2">
        <f>Entwurf!F186</f>
        <v>1000</v>
      </c>
      <c r="F183" s="2">
        <f>Entwurf!G186</f>
        <v>1000</v>
      </c>
    </row>
    <row r="184" spans="1:2" s="2" customFormat="1" ht="11.25">
      <c r="A184" s="28" t="s">
        <v>335</v>
      </c>
      <c r="B184" s="10" t="s">
        <v>158</v>
      </c>
    </row>
    <row r="185" spans="1:6" s="2" customFormat="1" ht="11.25">
      <c r="A185" s="9" t="s">
        <v>484</v>
      </c>
      <c r="B185" s="2" t="s">
        <v>226</v>
      </c>
      <c r="C185" s="2">
        <f>Entwurf!D188</f>
        <v>2000</v>
      </c>
      <c r="D185" s="2">
        <f>Entwurf!E188</f>
        <v>2000</v>
      </c>
      <c r="E185" s="2">
        <f>Entwurf!F188</f>
        <v>2000</v>
      </c>
      <c r="F185" s="2">
        <f>Entwurf!G188</f>
        <v>2000</v>
      </c>
    </row>
    <row r="186" spans="1:6" s="2" customFormat="1" ht="11.25">
      <c r="A186" s="9" t="s">
        <v>485</v>
      </c>
      <c r="B186" s="10" t="s">
        <v>159</v>
      </c>
      <c r="C186" s="2">
        <f>Entwurf!D189</f>
        <v>0</v>
      </c>
      <c r="D186" s="2">
        <f>Entwurf!E189</f>
        <v>0</v>
      </c>
      <c r="E186" s="2">
        <f>Entwurf!F189</f>
        <v>0</v>
      </c>
      <c r="F186" s="2">
        <f>Entwurf!G189</f>
        <v>0</v>
      </c>
    </row>
    <row r="187" spans="1:6" s="2" customFormat="1" ht="11.25">
      <c r="A187" s="9" t="s">
        <v>486</v>
      </c>
      <c r="B187" s="10" t="s">
        <v>350</v>
      </c>
      <c r="C187" s="2">
        <f>Entwurf!D190</f>
        <v>1500</v>
      </c>
      <c r="D187" s="2">
        <f>Entwurf!E190</f>
        <v>1500</v>
      </c>
      <c r="E187" s="2">
        <f>Entwurf!F190</f>
        <v>1500</v>
      </c>
      <c r="F187" s="2">
        <f>Entwurf!G190</f>
        <v>1500</v>
      </c>
    </row>
    <row r="188" spans="1:6" s="2" customFormat="1" ht="11.25">
      <c r="A188" s="9" t="s">
        <v>487</v>
      </c>
      <c r="B188" s="29" t="s">
        <v>258</v>
      </c>
      <c r="C188" s="2">
        <f>Entwurf!D191</f>
        <v>45000</v>
      </c>
      <c r="D188" s="2">
        <f>Entwurf!E191</f>
        <v>50000</v>
      </c>
      <c r="E188" s="2">
        <f>Entwurf!F191</f>
        <v>50000</v>
      </c>
      <c r="F188" s="2">
        <f>Entwurf!G191</f>
        <v>50000</v>
      </c>
    </row>
    <row r="189" spans="1:6" s="2" customFormat="1" ht="11.25">
      <c r="A189" s="9" t="s">
        <v>488</v>
      </c>
      <c r="B189" s="29" t="s">
        <v>464</v>
      </c>
      <c r="C189" s="2">
        <f>Entwurf!D192</f>
        <v>200</v>
      </c>
      <c r="D189" s="2">
        <f>Entwurf!E192</f>
        <v>200</v>
      </c>
      <c r="E189" s="2">
        <f>Entwurf!F192</f>
        <v>200</v>
      </c>
      <c r="F189" s="2">
        <f>Entwurf!G192</f>
        <v>200</v>
      </c>
    </row>
    <row r="190" spans="1:6" s="2" customFormat="1" ht="11.25">
      <c r="A190" s="9" t="s">
        <v>489</v>
      </c>
      <c r="B190" s="29" t="s">
        <v>364</v>
      </c>
      <c r="C190" s="2">
        <f>Entwurf!D193</f>
        <v>200</v>
      </c>
      <c r="D190" s="2">
        <f>Entwurf!E193</f>
        <v>200</v>
      </c>
      <c r="E190" s="2">
        <f>Entwurf!F193</f>
        <v>200</v>
      </c>
      <c r="F190" s="2">
        <f>Entwurf!G193</f>
        <v>200</v>
      </c>
    </row>
    <row r="191" spans="1:6" s="2" customFormat="1" ht="11.25">
      <c r="A191" s="8" t="s">
        <v>336</v>
      </c>
      <c r="B191" s="2" t="s">
        <v>160</v>
      </c>
      <c r="C191" s="2">
        <f>Entwurf!D194</f>
        <v>1000</v>
      </c>
      <c r="D191" s="2">
        <f>Entwurf!E194</f>
        <v>1000</v>
      </c>
      <c r="E191" s="2">
        <f>Entwurf!F194</f>
        <v>1000</v>
      </c>
      <c r="F191" s="2">
        <f>Entwurf!G194</f>
        <v>1000</v>
      </c>
    </row>
    <row r="192" spans="1:6" s="2" customFormat="1" ht="11.25">
      <c r="A192" s="8" t="s">
        <v>337</v>
      </c>
      <c r="B192" s="2" t="s">
        <v>269</v>
      </c>
      <c r="C192" s="2">
        <f>Entwurf!D195</f>
        <v>3000</v>
      </c>
      <c r="D192" s="2">
        <f>Entwurf!E195</f>
        <v>3000</v>
      </c>
      <c r="E192" s="2">
        <f>Entwurf!F195</f>
        <v>3000</v>
      </c>
      <c r="F192" s="2">
        <f>Entwurf!G195</f>
        <v>3000</v>
      </c>
    </row>
    <row r="193" spans="1:6" s="2" customFormat="1" ht="11.25">
      <c r="A193" s="8" t="s">
        <v>338</v>
      </c>
      <c r="B193" s="2" t="s">
        <v>457</v>
      </c>
      <c r="C193" s="2">
        <f>Entwurf!D196</f>
        <v>55000</v>
      </c>
      <c r="D193" s="2">
        <f>Entwurf!E196</f>
        <v>55000</v>
      </c>
      <c r="E193" s="2">
        <f>Entwurf!F196</f>
        <v>55000</v>
      </c>
      <c r="F193" s="2">
        <f>Entwurf!G196</f>
        <v>55000</v>
      </c>
    </row>
    <row r="194" spans="1:6" s="2" customFormat="1" ht="11.25">
      <c r="A194" s="8" t="s">
        <v>339</v>
      </c>
      <c r="B194" s="2" t="s">
        <v>458</v>
      </c>
      <c r="C194" s="2">
        <f>Entwurf!D197</f>
        <v>15000</v>
      </c>
      <c r="D194" s="2">
        <f>Entwurf!E197</f>
        <v>15000</v>
      </c>
      <c r="E194" s="2">
        <f>Entwurf!F197</f>
        <v>15000</v>
      </c>
      <c r="F194" s="2">
        <f>Entwurf!G197</f>
        <v>15000</v>
      </c>
    </row>
    <row r="195" spans="1:6" s="2" customFormat="1" ht="11.25">
      <c r="A195" s="8" t="s">
        <v>361</v>
      </c>
      <c r="B195" s="2" t="s">
        <v>465</v>
      </c>
      <c r="C195" s="2">
        <f>Entwurf!D198</f>
        <v>25000</v>
      </c>
      <c r="D195" s="2">
        <f>Entwurf!E198</f>
        <v>25000</v>
      </c>
      <c r="E195" s="2">
        <f>Entwurf!F198</f>
        <v>25000</v>
      </c>
      <c r="F195" s="2">
        <f>Entwurf!G198</f>
        <v>25000</v>
      </c>
    </row>
    <row r="196" spans="1:6" s="2" customFormat="1" ht="11.25">
      <c r="A196" s="8" t="s">
        <v>490</v>
      </c>
      <c r="B196" s="10" t="s">
        <v>161</v>
      </c>
      <c r="C196" s="2">
        <f>Entwurf!D199</f>
        <v>20000</v>
      </c>
      <c r="D196" s="2">
        <f>Entwurf!E199</f>
        <v>20000</v>
      </c>
      <c r="E196" s="2">
        <f>Entwurf!F199</f>
        <v>20000</v>
      </c>
      <c r="F196" s="2">
        <f>Entwurf!G199</f>
        <v>20000</v>
      </c>
    </row>
    <row r="197" spans="1:6" s="2" customFormat="1" ht="11.25">
      <c r="A197" s="9" t="s">
        <v>270</v>
      </c>
      <c r="B197" s="2" t="s">
        <v>162</v>
      </c>
      <c r="C197" s="2">
        <f>Entwurf!D200</f>
        <v>100</v>
      </c>
      <c r="D197" s="2">
        <f>Entwurf!E200</f>
        <v>100</v>
      </c>
      <c r="E197" s="2">
        <f>Entwurf!F200</f>
        <v>100</v>
      </c>
      <c r="F197" s="2">
        <f>Entwurf!G200</f>
        <v>100</v>
      </c>
    </row>
    <row r="198" s="2" customFormat="1" ht="11.25">
      <c r="A198" s="8"/>
    </row>
    <row r="199" spans="1:6" s="2" customFormat="1" ht="12">
      <c r="A199" s="15" t="s">
        <v>163</v>
      </c>
      <c r="B199" s="4" t="s">
        <v>164</v>
      </c>
      <c r="C199" s="4">
        <f>SUM(C200:C201)</f>
        <v>0</v>
      </c>
      <c r="D199" s="4">
        <f>SUM(D200:D201)</f>
        <v>0</v>
      </c>
      <c r="E199" s="4">
        <f>SUM(E200:E201)</f>
        <v>0</v>
      </c>
      <c r="F199" s="4">
        <f>SUM(F200:F201)</f>
        <v>0</v>
      </c>
    </row>
    <row r="200" spans="1:6" s="2" customFormat="1" ht="11.25">
      <c r="A200" s="28" t="s">
        <v>165</v>
      </c>
      <c r="B200" s="2" t="s">
        <v>166</v>
      </c>
      <c r="C200" s="2">
        <f>Entwurf!D203</f>
        <v>0</v>
      </c>
      <c r="D200" s="2">
        <f>Entwurf!E203</f>
        <v>0</v>
      </c>
      <c r="E200" s="2">
        <f>Entwurf!F203</f>
        <v>0</v>
      </c>
      <c r="F200" s="2">
        <f>Entwurf!G203</f>
        <v>0</v>
      </c>
    </row>
    <row r="201" spans="1:6" s="2" customFormat="1" ht="11.25">
      <c r="A201" s="28" t="s">
        <v>167</v>
      </c>
      <c r="B201" s="2" t="s">
        <v>141</v>
      </c>
      <c r="C201" s="2">
        <f>Entwurf!D204</f>
        <v>0</v>
      </c>
      <c r="D201" s="2">
        <f>Entwurf!E204</f>
        <v>0</v>
      </c>
      <c r="E201" s="2">
        <f>Entwurf!F204</f>
        <v>0</v>
      </c>
      <c r="F201" s="2">
        <f>Entwurf!G204</f>
        <v>0</v>
      </c>
    </row>
    <row r="202" spans="1:2" s="2" customFormat="1" ht="11.25">
      <c r="A202" s="28"/>
      <c r="B202" s="33"/>
    </row>
    <row r="203" spans="1:6" s="4" customFormat="1" ht="12">
      <c r="A203" s="15" t="s">
        <v>168</v>
      </c>
      <c r="B203" s="4" t="s">
        <v>169</v>
      </c>
      <c r="C203" s="4">
        <f>Entwurf!D206</f>
        <v>1000</v>
      </c>
      <c r="D203" s="4">
        <f>Entwurf!E206</f>
        <v>1000</v>
      </c>
      <c r="E203" s="4">
        <f>Entwurf!F206</f>
        <v>1000</v>
      </c>
      <c r="F203" s="4">
        <f>Entwurf!G206</f>
        <v>1000</v>
      </c>
    </row>
    <row r="204" spans="1:6" ht="12.75">
      <c r="A204"/>
      <c r="B204"/>
      <c r="C204"/>
      <c r="D204"/>
      <c r="E204"/>
      <c r="F204"/>
    </row>
    <row r="205" spans="1:6" s="2" customFormat="1" ht="11.25">
      <c r="A205" s="16"/>
      <c r="B205" s="18" t="s">
        <v>170</v>
      </c>
      <c r="C205" s="2">
        <f>Entwurf!D208</f>
        <v>93100</v>
      </c>
      <c r="D205" s="2">
        <f>Entwurf!E208</f>
        <v>182400</v>
      </c>
      <c r="E205" s="2">
        <f>Entwurf!F208</f>
        <v>0</v>
      </c>
      <c r="F205" s="2">
        <f>Entwurf!G208</f>
        <v>0</v>
      </c>
    </row>
    <row r="206" s="2" customFormat="1" ht="11.25">
      <c r="A206" s="14"/>
    </row>
    <row r="207" spans="1:6" s="4" customFormat="1" ht="12">
      <c r="A207" s="15" t="s">
        <v>71</v>
      </c>
      <c r="B207" s="4" t="s">
        <v>171</v>
      </c>
      <c r="C207" s="4">
        <f>Entwurf!D210</f>
        <v>0</v>
      </c>
      <c r="D207" s="4">
        <f>Entwurf!E210</f>
        <v>192200</v>
      </c>
      <c r="E207" s="4">
        <f>Entwurf!F210</f>
        <v>170000</v>
      </c>
      <c r="F207" s="4">
        <f>Entwurf!G210</f>
        <v>0</v>
      </c>
    </row>
    <row r="208" spans="1:2" s="2" customFormat="1" ht="11.25">
      <c r="A208" s="16"/>
      <c r="B208" s="18"/>
    </row>
    <row r="209" spans="1:2" s="2" customFormat="1" ht="11.25">
      <c r="A209" s="42"/>
      <c r="B209" s="18"/>
    </row>
    <row r="210" spans="1:6" s="2" customFormat="1" ht="11.25">
      <c r="A210" s="16"/>
      <c r="B210" s="36" t="s">
        <v>172</v>
      </c>
      <c r="C210" s="2">
        <f>Entwurf!D213</f>
        <v>0</v>
      </c>
      <c r="D210" s="2">
        <f>Entwurf!E213</f>
        <v>0</v>
      </c>
      <c r="E210" s="2">
        <f>Entwurf!F213</f>
        <v>0</v>
      </c>
      <c r="F210" s="2">
        <f>Entwurf!G213</f>
        <v>0</v>
      </c>
    </row>
    <row r="211" spans="1:6" ht="12.75">
      <c r="A211"/>
      <c r="B211"/>
      <c r="C211"/>
      <c r="D211"/>
      <c r="E211"/>
      <c r="F211"/>
    </row>
    <row r="212" spans="1:6" s="2" customFormat="1" ht="11.25">
      <c r="A212" s="16" t="s">
        <v>173</v>
      </c>
      <c r="B212" s="18" t="s">
        <v>174</v>
      </c>
      <c r="C212" s="2">
        <f>Entwurf!D215</f>
        <v>0</v>
      </c>
      <c r="D212" s="2">
        <f>Entwurf!E215</f>
        <v>0</v>
      </c>
      <c r="E212" s="2">
        <f>Entwurf!F215</f>
        <v>0</v>
      </c>
      <c r="F212" s="2">
        <f>Entwurf!G215</f>
        <v>0</v>
      </c>
    </row>
    <row r="213" spans="1:2" s="2" customFormat="1" ht="11.25">
      <c r="A213" s="42"/>
      <c r="B213" s="18"/>
    </row>
    <row r="214" spans="1:6" s="4" customFormat="1" ht="12">
      <c r="A214" s="3" t="s">
        <v>175</v>
      </c>
      <c r="C214" s="22">
        <f>SUM(C207+C205+C203+C199+C154+C149+C145+C134+C77)</f>
        <v>11986500</v>
      </c>
      <c r="D214" s="22">
        <f>SUM(D207+D205+D203+D199+D154+D149+D145+D134+D77)</f>
        <v>11687100</v>
      </c>
      <c r="E214" s="22">
        <f>SUM(E207+E205+E203+E199+E154+E149+E145+E134+E77)</f>
        <v>11677100</v>
      </c>
      <c r="F214" s="22">
        <f>SUM(F207+F205+F203+F199+F154+F149+F145+F134+F77)</f>
        <v>11717600</v>
      </c>
    </row>
    <row r="215" s="2" customFormat="1" ht="11.25">
      <c r="A215" s="14"/>
    </row>
    <row r="216" s="2" customFormat="1" ht="11.25">
      <c r="A216" s="14" t="s">
        <v>176</v>
      </c>
    </row>
    <row r="217" spans="1:6" s="2" customFormat="1" ht="11.25">
      <c r="A217" s="8" t="s">
        <v>177</v>
      </c>
      <c r="C217" s="2">
        <f>C62+C38+C7</f>
        <v>11804100</v>
      </c>
      <c r="D217" s="2">
        <f>D62+D38+D7</f>
        <v>11687100</v>
      </c>
      <c r="E217" s="2">
        <f>E62+E38+E7</f>
        <v>11677100</v>
      </c>
      <c r="F217" s="2">
        <f>F62+F38+F7</f>
        <v>11667100</v>
      </c>
    </row>
    <row r="218" spans="1:6" s="2" customFormat="1" ht="11.25">
      <c r="A218" s="8" t="s">
        <v>178</v>
      </c>
      <c r="C218" s="43">
        <f>SUM(C205+C203+C199+C154+C149+C145+C134+C77)</f>
        <v>11986500</v>
      </c>
      <c r="D218" s="43">
        <f>SUM(D205+D203+D199+D154+D149+D145+D134+D77)</f>
        <v>11494900</v>
      </c>
      <c r="E218" s="43">
        <f>SUM(E205+E203+E199+E154+E149+E145+E134+E77)</f>
        <v>11507100</v>
      </c>
      <c r="F218" s="43">
        <f>SUM(F205+F203+F199+F154+F149+F145+F134+F77)</f>
        <v>11717600</v>
      </c>
    </row>
    <row r="219" spans="1:6" s="2" customFormat="1" ht="11.25">
      <c r="A219" s="14"/>
      <c r="C219" s="2">
        <f>C217-C218</f>
        <v>-182400</v>
      </c>
      <c r="D219" s="2">
        <f>D217-D218</f>
        <v>192200</v>
      </c>
      <c r="E219" s="2">
        <f>E217-E218</f>
        <v>170000</v>
      </c>
      <c r="F219" s="2">
        <f>F217-F218</f>
        <v>-50500</v>
      </c>
    </row>
    <row r="220" s="2" customFormat="1" ht="11.25">
      <c r="A220" s="14"/>
    </row>
    <row r="221" s="2" customFormat="1" ht="12">
      <c r="A221" s="15" t="s">
        <v>179</v>
      </c>
    </row>
    <row r="222" s="2" customFormat="1" ht="11.25">
      <c r="A222" s="14"/>
    </row>
    <row r="223" s="2" customFormat="1" ht="12">
      <c r="A223" s="44" t="s">
        <v>180</v>
      </c>
    </row>
    <row r="224" s="2" customFormat="1" ht="11.25">
      <c r="A224" s="14"/>
    </row>
    <row r="225" spans="1:6" s="23" customFormat="1" ht="12">
      <c r="A225" s="3" t="s">
        <v>2</v>
      </c>
      <c r="B225" s="4" t="s">
        <v>3</v>
      </c>
      <c r="C225" s="60" t="s">
        <v>273</v>
      </c>
      <c r="D225" s="59" t="s">
        <v>324</v>
      </c>
      <c r="E225" s="59" t="s">
        <v>342</v>
      </c>
      <c r="F225" s="59" t="s">
        <v>366</v>
      </c>
    </row>
    <row r="226" s="2" customFormat="1" ht="11.25">
      <c r="A226" s="14"/>
    </row>
    <row r="227" spans="1:6" s="2" customFormat="1" ht="11.25">
      <c r="A227" s="45" t="s">
        <v>4</v>
      </c>
      <c r="B227" s="18" t="s">
        <v>181</v>
      </c>
      <c r="C227" s="2">
        <f>Entwurf!D229</f>
        <v>0</v>
      </c>
      <c r="D227" s="2">
        <f>Entwurf!E229</f>
        <v>0</v>
      </c>
      <c r="E227" s="2">
        <f>Entwurf!F229</f>
        <v>0</v>
      </c>
      <c r="F227" s="2">
        <f>Entwurf!G229</f>
        <v>0</v>
      </c>
    </row>
    <row r="228" s="2" customFormat="1" ht="11.25">
      <c r="A228" s="14"/>
    </row>
    <row r="229" spans="1:2" s="2" customFormat="1" ht="11.25">
      <c r="A229" s="45" t="s">
        <v>44</v>
      </c>
      <c r="B229" s="18" t="s">
        <v>182</v>
      </c>
    </row>
    <row r="230" spans="1:2" s="2" customFormat="1" ht="11.25">
      <c r="A230" s="42"/>
      <c r="B230" s="18" t="s">
        <v>183</v>
      </c>
    </row>
    <row r="231" spans="1:6" s="2" customFormat="1" ht="11.25">
      <c r="A231" s="8" t="s">
        <v>46</v>
      </c>
      <c r="B231" s="2" t="s">
        <v>231</v>
      </c>
      <c r="C231" s="2">
        <f>Entwurf!D233</f>
        <v>621900</v>
      </c>
      <c r="D231" s="2">
        <f>Entwurf!E233</f>
        <v>0</v>
      </c>
      <c r="E231" s="2">
        <f>Entwurf!F233</f>
        <v>0</v>
      </c>
      <c r="F231" s="2">
        <f>Entwurf!G233</f>
        <v>0</v>
      </c>
    </row>
    <row r="232" spans="1:2" s="2" customFormat="1" ht="11.25">
      <c r="A232" s="9" t="s">
        <v>48</v>
      </c>
      <c r="B232" s="2" t="s">
        <v>212</v>
      </c>
    </row>
    <row r="233" spans="1:6" s="2" customFormat="1" ht="11.25">
      <c r="A233" s="9" t="s">
        <v>253</v>
      </c>
      <c r="B233" s="29" t="s">
        <v>330</v>
      </c>
      <c r="C233" s="2">
        <f>Entwurf!D235</f>
        <v>0</v>
      </c>
      <c r="D233" s="2">
        <f>Entwurf!E235</f>
        <v>0</v>
      </c>
      <c r="E233" s="2">
        <f>Entwurf!F235</f>
        <v>0</v>
      </c>
      <c r="F233" s="2">
        <f>Entwurf!G235</f>
        <v>0</v>
      </c>
    </row>
    <row r="234" spans="1:6" s="2" customFormat="1" ht="11.25">
      <c r="A234" s="9" t="s">
        <v>254</v>
      </c>
      <c r="B234" s="10" t="s">
        <v>277</v>
      </c>
      <c r="C234" s="2">
        <f>Entwurf!D236</f>
        <v>250000</v>
      </c>
      <c r="D234" s="2">
        <f>Entwurf!E236</f>
        <v>1700000</v>
      </c>
      <c r="E234" s="2">
        <f>Entwurf!F236</f>
        <v>1800000</v>
      </c>
      <c r="F234" s="2">
        <f>Entwurf!G236</f>
        <v>0</v>
      </c>
    </row>
    <row r="235" spans="1:6" s="2" customFormat="1" ht="11.25">
      <c r="A235" s="9" t="s">
        <v>255</v>
      </c>
      <c r="B235" s="10" t="s">
        <v>211</v>
      </c>
      <c r="C235" s="2">
        <f>Entwurf!D237</f>
        <v>0</v>
      </c>
      <c r="D235" s="2">
        <f>Entwurf!E237</f>
        <v>0</v>
      </c>
      <c r="E235" s="2">
        <f>Entwurf!F237</f>
        <v>0</v>
      </c>
      <c r="F235" s="2">
        <f>Entwurf!G237</f>
        <v>0</v>
      </c>
    </row>
    <row r="236" spans="1:2" s="2" customFormat="1" ht="11.25">
      <c r="A236" s="9" t="s">
        <v>261</v>
      </c>
      <c r="B236" s="10" t="s">
        <v>215</v>
      </c>
    </row>
    <row r="237" spans="1:6" s="2" customFormat="1" ht="11.25">
      <c r="A237" s="9" t="s">
        <v>262</v>
      </c>
      <c r="B237" s="29" t="s">
        <v>330</v>
      </c>
      <c r="C237" s="2">
        <f>Entwurf!D239</f>
        <v>23000</v>
      </c>
      <c r="D237" s="2">
        <f>Entwurf!E239</f>
        <v>23000</v>
      </c>
      <c r="E237" s="2">
        <f>Entwurf!F239</f>
        <v>23000</v>
      </c>
      <c r="F237" s="2">
        <f>Entwurf!G239</f>
        <v>23000</v>
      </c>
    </row>
    <row r="238" spans="1:6" s="2" customFormat="1" ht="11.25">
      <c r="A238" s="9" t="s">
        <v>263</v>
      </c>
      <c r="B238" s="10" t="s">
        <v>277</v>
      </c>
      <c r="C238" s="2">
        <f>Entwurf!D240</f>
        <v>5000</v>
      </c>
      <c r="D238" s="2">
        <f>Entwurf!E240</f>
        <v>100000</v>
      </c>
      <c r="E238" s="2">
        <f>Entwurf!F240</f>
        <v>100000</v>
      </c>
      <c r="F238" s="2">
        <f>Entwurf!G240</f>
        <v>100000</v>
      </c>
    </row>
    <row r="239" spans="1:6" s="2" customFormat="1" ht="11.25">
      <c r="A239" s="9" t="s">
        <v>264</v>
      </c>
      <c r="B239" s="10" t="s">
        <v>211</v>
      </c>
      <c r="C239" s="2">
        <f>Entwurf!D241</f>
        <v>25000</v>
      </c>
      <c r="D239" s="2">
        <f>Entwurf!E241</f>
        <v>25000</v>
      </c>
      <c r="E239" s="2">
        <f>Entwurf!F241</f>
        <v>25000</v>
      </c>
      <c r="F239" s="2">
        <f>Entwurf!G241</f>
        <v>25000</v>
      </c>
    </row>
    <row r="240" s="2" customFormat="1" ht="11.25">
      <c r="A240" s="8"/>
    </row>
    <row r="241" spans="1:6" s="2" customFormat="1" ht="11.25">
      <c r="A241" s="9" t="s">
        <v>256</v>
      </c>
      <c r="B241" s="41" t="s">
        <v>184</v>
      </c>
      <c r="C241" s="2">
        <f>Entwurf!D243</f>
        <v>0</v>
      </c>
      <c r="D241" s="2">
        <f>Entwurf!E243</f>
        <v>0</v>
      </c>
      <c r="E241" s="2">
        <f>Entwurf!F243</f>
        <v>0</v>
      </c>
      <c r="F241" s="2">
        <f>Entwurf!G243</f>
        <v>0</v>
      </c>
    </row>
    <row r="242" spans="1:2" s="2" customFormat="1" ht="11.25">
      <c r="A242" s="8"/>
      <c r="B242" s="41"/>
    </row>
    <row r="243" spans="1:6" s="2" customFormat="1" ht="11.25">
      <c r="A243" s="16" t="s">
        <v>185</v>
      </c>
      <c r="B243" s="18" t="s">
        <v>186</v>
      </c>
      <c r="C243" s="2">
        <f>Entwurf!D245</f>
        <v>309100</v>
      </c>
      <c r="D243" s="2">
        <f>Entwurf!E245</f>
        <v>305200</v>
      </c>
      <c r="E243" s="2">
        <f>Entwurf!F245</f>
        <v>310300</v>
      </c>
      <c r="F243" s="2">
        <f>Entwurf!G245</f>
        <v>303300</v>
      </c>
    </row>
    <row r="244" spans="1:2" s="2" customFormat="1" ht="11.25">
      <c r="A244" s="45"/>
      <c r="B244" s="18"/>
    </row>
    <row r="245" spans="1:2" s="2" customFormat="1" ht="11.25">
      <c r="A245" s="16" t="s">
        <v>187</v>
      </c>
      <c r="B245" s="18" t="s">
        <v>188</v>
      </c>
    </row>
    <row r="246" spans="1:2" s="2" customFormat="1" ht="11.25">
      <c r="A246" s="42"/>
      <c r="B246" s="18" t="s">
        <v>189</v>
      </c>
    </row>
    <row r="247" spans="1:6" s="2" customFormat="1" ht="11.25">
      <c r="A247" s="9" t="s">
        <v>190</v>
      </c>
      <c r="B247" s="2" t="s">
        <v>191</v>
      </c>
      <c r="C247" s="2">
        <f>Entwurf!D249</f>
        <v>0</v>
      </c>
      <c r="D247" s="2">
        <f>Entwurf!E249</f>
        <v>0</v>
      </c>
      <c r="E247" s="2">
        <f>Entwurf!F249</f>
        <v>0</v>
      </c>
      <c r="F247" s="2">
        <f>Entwurf!G249</f>
        <v>0</v>
      </c>
    </row>
    <row r="248" s="2" customFormat="1" ht="11.25">
      <c r="A248" s="14"/>
    </row>
    <row r="249" spans="1:2" s="2" customFormat="1" ht="11.25">
      <c r="A249" s="16" t="s">
        <v>192</v>
      </c>
      <c r="B249" s="18" t="s">
        <v>193</v>
      </c>
    </row>
    <row r="250" spans="1:6" s="2" customFormat="1" ht="11.25">
      <c r="A250" s="9" t="s">
        <v>194</v>
      </c>
      <c r="B250" s="2" t="s">
        <v>195</v>
      </c>
      <c r="C250" s="2">
        <f>Entwurf!D252</f>
        <v>0</v>
      </c>
      <c r="D250" s="2">
        <f>Entwurf!E252</f>
        <v>0</v>
      </c>
      <c r="E250" s="2">
        <f>Entwurf!F252</f>
        <v>0</v>
      </c>
      <c r="F250" s="2">
        <f>Entwurf!G252</f>
        <v>0</v>
      </c>
    </row>
    <row r="251" spans="1:6" s="2" customFormat="1" ht="11.25">
      <c r="A251" s="46" t="s">
        <v>196</v>
      </c>
      <c r="B251" s="47" t="s">
        <v>197</v>
      </c>
      <c r="C251" s="43">
        <f>Entwurf!D253</f>
        <v>0</v>
      </c>
      <c r="D251" s="43">
        <f>Entwurf!E253</f>
        <v>0</v>
      </c>
      <c r="E251" s="43">
        <f>Entwurf!F253</f>
        <v>0</v>
      </c>
      <c r="F251" s="43">
        <f>Entwurf!G253</f>
        <v>0</v>
      </c>
    </row>
    <row r="252" s="2" customFormat="1" ht="11.25">
      <c r="A252" s="14"/>
    </row>
    <row r="253" spans="1:6" s="33" customFormat="1" ht="11.25">
      <c r="A253" s="48" t="s">
        <v>198</v>
      </c>
      <c r="B253" s="30"/>
      <c r="C253" s="2">
        <f>SUM(C227:C230,C232:C251)</f>
        <v>612100</v>
      </c>
      <c r="D253" s="2">
        <f>SUM(D227:D230,D232:D251)</f>
        <v>2153200</v>
      </c>
      <c r="E253" s="2">
        <f>SUM(E227:E230,E232:E251)</f>
        <v>2258300</v>
      </c>
      <c r="F253" s="2">
        <f>SUM(F227:F230,F232:F251)</f>
        <v>451300</v>
      </c>
    </row>
    <row r="254" spans="3:6" s="41" customFormat="1" ht="11.25">
      <c r="C254" s="43"/>
      <c r="D254" s="43"/>
      <c r="E254" s="43"/>
      <c r="F254" s="43"/>
    </row>
    <row r="255" spans="1:6" s="23" customFormat="1" ht="12">
      <c r="A255" s="49" t="s">
        <v>199</v>
      </c>
      <c r="B255" s="50"/>
      <c r="C255" s="51">
        <f>SUM(C231:C251)</f>
        <v>1234000</v>
      </c>
      <c r="D255" s="51">
        <f>SUM(D231:D251)</f>
        <v>2153200</v>
      </c>
      <c r="E255" s="51">
        <f>SUM(E231:E251)</f>
        <v>2258300</v>
      </c>
      <c r="F255" s="51">
        <f>SUM(F231:F251)</f>
        <v>451300</v>
      </c>
    </row>
    <row r="256" s="2" customFormat="1" ht="11.25">
      <c r="A256" s="14"/>
    </row>
    <row r="257" s="23" customFormat="1" ht="12">
      <c r="A257" s="15" t="s">
        <v>179</v>
      </c>
    </row>
    <row r="258" s="2" customFormat="1" ht="11.25">
      <c r="A258" s="14"/>
    </row>
    <row r="259" s="2" customFormat="1" ht="12">
      <c r="A259" s="44" t="s">
        <v>200</v>
      </c>
    </row>
    <row r="260" s="2" customFormat="1" ht="11.25">
      <c r="A260" s="14"/>
    </row>
    <row r="261" spans="1:6" s="23" customFormat="1" ht="12">
      <c r="A261" s="3" t="s">
        <v>2</v>
      </c>
      <c r="B261" s="4" t="s">
        <v>3</v>
      </c>
      <c r="C261" s="60" t="s">
        <v>273</v>
      </c>
      <c r="D261" s="59" t="s">
        <v>324</v>
      </c>
      <c r="E261" s="59" t="s">
        <v>342</v>
      </c>
      <c r="F261" s="59" t="s">
        <v>366</v>
      </c>
    </row>
    <row r="262" s="2" customFormat="1" ht="11.25">
      <c r="A262" s="14"/>
    </row>
    <row r="263" spans="1:2" s="2" customFormat="1" ht="11.25">
      <c r="A263" s="45" t="s">
        <v>4</v>
      </c>
      <c r="B263" s="18" t="s">
        <v>201</v>
      </c>
    </row>
    <row r="264" spans="1:6" s="2" customFormat="1" ht="11.25">
      <c r="A264" s="8" t="s">
        <v>6</v>
      </c>
      <c r="B264" s="10" t="s">
        <v>184</v>
      </c>
      <c r="C264" s="2">
        <f>Entwurf!D266</f>
        <v>0</v>
      </c>
      <c r="D264" s="2">
        <f>Entwurf!E266</f>
        <v>0</v>
      </c>
      <c r="E264" s="2">
        <f>Entwurf!F266</f>
        <v>0</v>
      </c>
      <c r="F264" s="2">
        <f>Entwurf!G266</f>
        <v>0</v>
      </c>
    </row>
    <row r="265" s="2" customFormat="1" ht="11.25">
      <c r="A265" s="14"/>
    </row>
    <row r="266" spans="1:2" s="2" customFormat="1" ht="11.25">
      <c r="A266" s="45" t="s">
        <v>44</v>
      </c>
      <c r="B266" s="18" t="s">
        <v>202</v>
      </c>
    </row>
    <row r="267" spans="1:6" s="2" customFormat="1" ht="11.25">
      <c r="A267" s="8" t="s">
        <v>46</v>
      </c>
      <c r="B267" s="2" t="s">
        <v>277</v>
      </c>
      <c r="C267" s="2">
        <f>Entwurf!D269</f>
        <v>0</v>
      </c>
      <c r="D267" s="2">
        <f>Entwurf!E269</f>
        <v>0</v>
      </c>
      <c r="E267" s="2">
        <f>Entwurf!F269</f>
        <v>0</v>
      </c>
      <c r="F267" s="2">
        <f>Entwurf!G269</f>
        <v>0</v>
      </c>
    </row>
    <row r="268" spans="1:6" s="2" customFormat="1" ht="11.25">
      <c r="A268" s="8"/>
      <c r="B268" s="2" t="s">
        <v>204</v>
      </c>
      <c r="C268" s="2">
        <f>Entwurf!D270</f>
        <v>0</v>
      </c>
      <c r="D268" s="2">
        <f>Entwurf!E270</f>
        <v>209200</v>
      </c>
      <c r="E268" s="2">
        <f>Entwurf!F270</f>
        <v>244300</v>
      </c>
      <c r="F268" s="2">
        <f>Entwurf!G270</f>
        <v>237300</v>
      </c>
    </row>
    <row r="269" spans="1:6" s="2" customFormat="1" ht="11.25">
      <c r="A269" s="8" t="s">
        <v>48</v>
      </c>
      <c r="B269" s="10" t="s">
        <v>205</v>
      </c>
      <c r="C269" s="2">
        <f>Entwurf!D271</f>
        <v>0</v>
      </c>
      <c r="D269" s="2">
        <f>Entwurf!E271</f>
        <v>0</v>
      </c>
      <c r="E269" s="2">
        <f>Entwurf!F271</f>
        <v>0</v>
      </c>
      <c r="F269" s="2">
        <f>Entwurf!G271</f>
        <v>0</v>
      </c>
    </row>
    <row r="270" s="2" customFormat="1" ht="11.25">
      <c r="A270" s="8"/>
    </row>
    <row r="271" spans="1:6" s="2" customFormat="1" ht="11.25">
      <c r="A271" s="16" t="s">
        <v>185</v>
      </c>
      <c r="B271" s="18" t="s">
        <v>206</v>
      </c>
      <c r="C271" s="2">
        <f>Entwurf!D273</f>
        <v>0</v>
      </c>
      <c r="D271" s="2">
        <f>Entwurf!E273</f>
        <v>0</v>
      </c>
      <c r="E271" s="2">
        <f>Entwurf!F273</f>
        <v>0</v>
      </c>
      <c r="F271" s="2">
        <f>Entwurf!G273</f>
        <v>0</v>
      </c>
    </row>
    <row r="272" s="2" customFormat="1" ht="11.25">
      <c r="A272" s="14"/>
    </row>
    <row r="273" spans="1:2" s="2" customFormat="1" ht="11.25">
      <c r="A273" s="45" t="s">
        <v>187</v>
      </c>
      <c r="B273" s="18" t="s">
        <v>207</v>
      </c>
    </row>
    <row r="274" spans="1:6" s="2" customFormat="1" ht="11.25">
      <c r="A274" s="9" t="s">
        <v>190</v>
      </c>
      <c r="B274" s="2" t="s">
        <v>381</v>
      </c>
      <c r="C274" s="2">
        <f>Entwurf!D276</f>
        <v>10000</v>
      </c>
      <c r="D274" s="2">
        <f>Entwurf!E276</f>
        <v>40000</v>
      </c>
      <c r="E274" s="2">
        <f>Entwurf!F276</f>
        <v>10000</v>
      </c>
      <c r="F274" s="2">
        <f>Entwurf!G276</f>
        <v>10000</v>
      </c>
    </row>
    <row r="275" spans="1:6" s="2" customFormat="1" ht="11.25">
      <c r="A275" s="9" t="s">
        <v>209</v>
      </c>
      <c r="B275" s="2" t="s">
        <v>208</v>
      </c>
      <c r="C275" s="2">
        <f>Entwurf!D277</f>
        <v>0</v>
      </c>
      <c r="D275" s="2">
        <f>Entwurf!E277</f>
        <v>0</v>
      </c>
      <c r="E275" s="2">
        <f>Entwurf!F277</f>
        <v>0</v>
      </c>
      <c r="F275" s="2">
        <f>Entwurf!G277</f>
        <v>0</v>
      </c>
    </row>
    <row r="276" spans="1:2" s="2" customFormat="1" ht="11.25">
      <c r="A276" s="9" t="s">
        <v>327</v>
      </c>
      <c r="B276" s="2" t="s">
        <v>382</v>
      </c>
    </row>
    <row r="277" spans="1:6" s="2" customFormat="1" ht="11.25">
      <c r="A277" s="9" t="s">
        <v>383</v>
      </c>
      <c r="B277" s="2" t="s">
        <v>384</v>
      </c>
      <c r="C277" s="2">
        <f>Entwurf!D279</f>
        <v>0</v>
      </c>
      <c r="D277" s="2">
        <f>Entwurf!E279</f>
        <v>0</v>
      </c>
      <c r="E277" s="2">
        <f>Entwurf!F279</f>
        <v>0</v>
      </c>
      <c r="F277" s="2">
        <f>Entwurf!G279</f>
        <v>0</v>
      </c>
    </row>
    <row r="278" spans="1:6" s="2" customFormat="1" ht="11.25">
      <c r="A278" s="9" t="s">
        <v>385</v>
      </c>
      <c r="B278" s="2" t="s">
        <v>386</v>
      </c>
      <c r="C278" s="2">
        <f>Entwurf!D280</f>
        <v>0</v>
      </c>
      <c r="D278" s="2">
        <f>Entwurf!E280</f>
        <v>0</v>
      </c>
      <c r="E278" s="2">
        <f>Entwurf!F280</f>
        <v>0</v>
      </c>
      <c r="F278" s="2">
        <f>Entwurf!G280</f>
        <v>0</v>
      </c>
    </row>
    <row r="279" spans="1:6" s="2" customFormat="1" ht="11.25">
      <c r="A279" s="9" t="s">
        <v>387</v>
      </c>
      <c r="B279" s="2" t="s">
        <v>388</v>
      </c>
      <c r="C279" s="2">
        <f>Entwurf!D281</f>
        <v>400000</v>
      </c>
      <c r="D279" s="2">
        <f>Entwurf!E281</f>
        <v>10000</v>
      </c>
      <c r="E279" s="2">
        <f>Entwurf!F281</f>
        <v>10000</v>
      </c>
      <c r="F279" s="2">
        <f>Entwurf!G281</f>
        <v>10000</v>
      </c>
    </row>
    <row r="280" spans="1:6" s="2" customFormat="1" ht="11.25">
      <c r="A280" s="9" t="s">
        <v>389</v>
      </c>
      <c r="B280" s="2" t="s">
        <v>345</v>
      </c>
      <c r="C280" s="2">
        <f>Entwurf!D282</f>
        <v>0</v>
      </c>
      <c r="D280" s="2">
        <f>Entwurf!E282</f>
        <v>0</v>
      </c>
      <c r="E280" s="2">
        <f>Entwurf!F282</f>
        <v>0</v>
      </c>
      <c r="F280" s="2">
        <f>Entwurf!G282</f>
        <v>0</v>
      </c>
    </row>
    <row r="281" spans="1:2" s="2" customFormat="1" ht="11.25">
      <c r="A281" s="9" t="s">
        <v>352</v>
      </c>
      <c r="B281" s="2" t="s">
        <v>390</v>
      </c>
    </row>
    <row r="282" spans="1:6" s="2" customFormat="1" ht="11.25">
      <c r="A282" s="9" t="s">
        <v>213</v>
      </c>
      <c r="B282" s="2" t="s">
        <v>329</v>
      </c>
      <c r="C282" s="2">
        <f>Entwurf!D284</f>
        <v>480000</v>
      </c>
      <c r="D282" s="2">
        <f>Entwurf!E284</f>
        <v>10000</v>
      </c>
      <c r="E282" s="2">
        <f>Entwurf!F284</f>
        <v>10000</v>
      </c>
      <c r="F282" s="2">
        <f>Entwurf!G284</f>
        <v>10000</v>
      </c>
    </row>
    <row r="283" spans="1:2" s="2" customFormat="1" ht="11.25">
      <c r="A283" s="9" t="s">
        <v>214</v>
      </c>
      <c r="B283" s="2" t="s">
        <v>391</v>
      </c>
    </row>
    <row r="284" spans="1:6" s="2" customFormat="1" ht="11.25">
      <c r="A284" s="9" t="s">
        <v>216</v>
      </c>
      <c r="B284" s="2" t="s">
        <v>392</v>
      </c>
      <c r="C284" s="2">
        <f>Entwurf!D286</f>
        <v>0</v>
      </c>
      <c r="D284" s="2">
        <f>Entwurf!E286</f>
        <v>0</v>
      </c>
      <c r="E284" s="2">
        <f>Entwurf!F286</f>
        <v>0</v>
      </c>
      <c r="F284" s="2">
        <f>Entwurf!G286</f>
        <v>0</v>
      </c>
    </row>
    <row r="285" spans="1:6" s="2" customFormat="1" ht="11.25">
      <c r="A285" s="9" t="s">
        <v>217</v>
      </c>
      <c r="B285" s="2" t="s">
        <v>393</v>
      </c>
      <c r="C285" s="2">
        <f>Entwurf!D287</f>
        <v>0</v>
      </c>
      <c r="D285" s="2">
        <f>Entwurf!E287</f>
        <v>0</v>
      </c>
      <c r="E285" s="2">
        <f>Entwurf!F287</f>
        <v>0</v>
      </c>
      <c r="F285" s="2">
        <f>Entwurf!G287</f>
        <v>0</v>
      </c>
    </row>
    <row r="286" spans="1:6" s="2" customFormat="1" ht="11.25">
      <c r="A286" s="9" t="s">
        <v>218</v>
      </c>
      <c r="B286" s="2" t="s">
        <v>394</v>
      </c>
      <c r="C286" s="2">
        <f>Entwurf!D288</f>
        <v>0</v>
      </c>
      <c r="D286" s="2">
        <f>Entwurf!E288</f>
        <v>0</v>
      </c>
      <c r="E286" s="2">
        <f>Entwurf!F288</f>
        <v>0</v>
      </c>
      <c r="F286" s="2">
        <f>Entwurf!G288</f>
        <v>0</v>
      </c>
    </row>
    <row r="287" spans="1:6" s="2" customFormat="1" ht="11.25">
      <c r="A287" s="9" t="s">
        <v>395</v>
      </c>
      <c r="B287" s="2" t="s">
        <v>396</v>
      </c>
      <c r="C287" s="2">
        <f>Entwurf!D289</f>
        <v>0</v>
      </c>
      <c r="D287" s="2">
        <f>Entwurf!E289</f>
        <v>0</v>
      </c>
      <c r="E287" s="2">
        <f>Entwurf!F289</f>
        <v>0</v>
      </c>
      <c r="F287" s="2">
        <f>Entwurf!G289</f>
        <v>0</v>
      </c>
    </row>
    <row r="288" spans="1:6" s="2" customFormat="1" ht="11.25">
      <c r="A288" s="9" t="s">
        <v>397</v>
      </c>
      <c r="B288" s="2" t="s">
        <v>131</v>
      </c>
      <c r="C288" s="2">
        <f>Entwurf!D290</f>
        <v>0</v>
      </c>
      <c r="D288" s="2">
        <f>Entwurf!E290</f>
        <v>0</v>
      </c>
      <c r="E288" s="2">
        <f>Entwurf!F290</f>
        <v>0</v>
      </c>
      <c r="F288" s="2">
        <f>Entwurf!G290</f>
        <v>0</v>
      </c>
    </row>
    <row r="289" spans="1:6" s="2" customFormat="1" ht="11.25">
      <c r="A289" s="9" t="s">
        <v>353</v>
      </c>
      <c r="B289" s="2" t="s">
        <v>398</v>
      </c>
      <c r="C289" s="2">
        <f>Entwurf!D291</f>
        <v>0</v>
      </c>
      <c r="D289" s="2">
        <f>Entwurf!E291</f>
        <v>0</v>
      </c>
      <c r="E289" s="2">
        <f>Entwurf!F291</f>
        <v>0</v>
      </c>
      <c r="F289" s="2">
        <f>Entwurf!G291</f>
        <v>0</v>
      </c>
    </row>
    <row r="290" spans="1:2" s="2" customFormat="1" ht="11.25">
      <c r="A290" s="9" t="s">
        <v>399</v>
      </c>
      <c r="B290" s="2" t="s">
        <v>400</v>
      </c>
    </row>
    <row r="291" spans="1:6" s="2" customFormat="1" ht="11.25">
      <c r="A291" s="9" t="s">
        <v>401</v>
      </c>
      <c r="B291" s="2" t="s">
        <v>402</v>
      </c>
      <c r="C291" s="2">
        <f>Entwurf!D293</f>
        <v>0</v>
      </c>
      <c r="D291" s="2">
        <f>Entwurf!E293</f>
        <v>0</v>
      </c>
      <c r="E291" s="2">
        <f>Entwurf!F293</f>
        <v>0</v>
      </c>
      <c r="F291" s="2">
        <f>Entwurf!G293</f>
        <v>0</v>
      </c>
    </row>
    <row r="292" spans="1:6" s="2" customFormat="1" ht="11.25">
      <c r="A292" s="9" t="s">
        <v>403</v>
      </c>
      <c r="B292" s="2" t="s">
        <v>404</v>
      </c>
      <c r="C292" s="2">
        <f>Entwurf!D294</f>
        <v>2000</v>
      </c>
      <c r="D292" s="2">
        <f>Entwurf!E294</f>
        <v>2000</v>
      </c>
      <c r="E292" s="2">
        <f>Entwurf!F294</f>
        <v>2000</v>
      </c>
      <c r="F292" s="2">
        <f>Entwurf!G294</f>
        <v>2000</v>
      </c>
    </row>
    <row r="293" spans="1:6" s="2" customFormat="1" ht="11.25">
      <c r="A293" s="9" t="s">
        <v>405</v>
      </c>
      <c r="B293" s="2" t="s">
        <v>406</v>
      </c>
      <c r="C293" s="2">
        <f>Entwurf!D295</f>
        <v>15000</v>
      </c>
      <c r="D293" s="2">
        <f>Entwurf!E295</f>
        <v>10000</v>
      </c>
      <c r="E293" s="2">
        <f>Entwurf!F295</f>
        <v>10000</v>
      </c>
      <c r="F293" s="2">
        <f>Entwurf!G295</f>
        <v>10000</v>
      </c>
    </row>
    <row r="294" spans="1:6" s="2" customFormat="1" ht="11.25">
      <c r="A294" s="9" t="s">
        <v>407</v>
      </c>
      <c r="B294" s="2" t="s">
        <v>408</v>
      </c>
      <c r="C294" s="2">
        <f>Entwurf!D296</f>
        <v>1000</v>
      </c>
      <c r="D294" s="2">
        <f>Entwurf!E296</f>
        <v>1000</v>
      </c>
      <c r="E294" s="2">
        <f>Entwurf!F296</f>
        <v>1000</v>
      </c>
      <c r="F294" s="2">
        <f>Entwurf!G296</f>
        <v>1000</v>
      </c>
    </row>
    <row r="295" spans="1:6" s="2" customFormat="1" ht="11.25">
      <c r="A295" s="9" t="s">
        <v>409</v>
      </c>
      <c r="B295" s="2" t="s">
        <v>411</v>
      </c>
      <c r="C295" s="2">
        <f>Entwurf!D297</f>
        <v>1000</v>
      </c>
      <c r="D295" s="2">
        <f>Entwurf!E297</f>
        <v>1000</v>
      </c>
      <c r="E295" s="2">
        <f>Entwurf!F297</f>
        <v>1000</v>
      </c>
      <c r="F295" s="2">
        <f>Entwurf!G297</f>
        <v>1000</v>
      </c>
    </row>
    <row r="296" spans="1:6" s="2" customFormat="1" ht="11.25">
      <c r="A296" s="9" t="s">
        <v>410</v>
      </c>
      <c r="B296" s="2" t="s">
        <v>412</v>
      </c>
      <c r="C296" s="2">
        <f>Entwurf!D298</f>
        <v>1000</v>
      </c>
      <c r="D296" s="2">
        <f>Entwurf!E298</f>
        <v>1000</v>
      </c>
      <c r="E296" s="2">
        <f>Entwurf!F298</f>
        <v>1000</v>
      </c>
      <c r="F296" s="2">
        <f>Entwurf!G298</f>
        <v>1000</v>
      </c>
    </row>
    <row r="297" spans="1:6" s="2" customFormat="1" ht="11.25">
      <c r="A297" s="9" t="s">
        <v>413</v>
      </c>
      <c r="B297" s="2" t="s">
        <v>414</v>
      </c>
      <c r="C297" s="2">
        <f>Entwurf!D299</f>
        <v>1000</v>
      </c>
      <c r="D297" s="2">
        <f>Entwurf!E299</f>
        <v>1000</v>
      </c>
      <c r="E297" s="2">
        <f>Entwurf!F299</f>
        <v>1000</v>
      </c>
      <c r="F297" s="2">
        <f>Entwurf!G299</f>
        <v>1000</v>
      </c>
    </row>
    <row r="298" spans="1:6" s="2" customFormat="1" ht="11.25">
      <c r="A298" s="14" t="s">
        <v>415</v>
      </c>
      <c r="B298" s="2" t="s">
        <v>351</v>
      </c>
      <c r="C298" s="2">
        <f>Entwurf!D300</f>
        <v>20000</v>
      </c>
      <c r="D298" s="2">
        <f>Entwurf!E300</f>
        <v>20000</v>
      </c>
      <c r="E298" s="2">
        <f>Entwurf!F300</f>
        <v>20000</v>
      </c>
      <c r="F298" s="2">
        <f>Entwurf!G300</f>
        <v>20000</v>
      </c>
    </row>
    <row r="299" spans="1:2" s="2" customFormat="1" ht="11.25">
      <c r="A299" s="14" t="s">
        <v>416</v>
      </c>
      <c r="B299" s="10" t="s">
        <v>212</v>
      </c>
    </row>
    <row r="300" spans="1:6" s="2" customFormat="1" ht="11.25">
      <c r="A300" s="9" t="s">
        <v>417</v>
      </c>
      <c r="B300" s="29" t="s">
        <v>330</v>
      </c>
      <c r="C300" s="2">
        <f>Entwurf!D302</f>
        <v>0</v>
      </c>
      <c r="D300" s="2">
        <f>Entwurf!E302</f>
        <v>0</v>
      </c>
      <c r="E300" s="2">
        <f>Entwurf!F302</f>
        <v>0</v>
      </c>
      <c r="F300" s="2">
        <f>Entwurf!G302</f>
        <v>0</v>
      </c>
    </row>
    <row r="301" spans="1:6" s="2" customFormat="1" ht="11.25">
      <c r="A301" s="9" t="s">
        <v>418</v>
      </c>
      <c r="B301" s="10" t="s">
        <v>277</v>
      </c>
      <c r="C301" s="2">
        <f>Entwurf!D303</f>
        <v>250000</v>
      </c>
      <c r="D301" s="2">
        <f>Entwurf!E303</f>
        <v>1700000</v>
      </c>
      <c r="E301" s="2">
        <f>Entwurf!F303</f>
        <v>1800000</v>
      </c>
      <c r="F301" s="2">
        <f>Entwurf!G303</f>
        <v>0</v>
      </c>
    </row>
    <row r="302" spans="1:6" s="2" customFormat="1" ht="11.25">
      <c r="A302" s="9" t="s">
        <v>419</v>
      </c>
      <c r="B302" s="10" t="s">
        <v>211</v>
      </c>
      <c r="C302" s="2">
        <f>Entwurf!D304</f>
        <v>0</v>
      </c>
      <c r="D302" s="2">
        <f>Entwurf!E304</f>
        <v>0</v>
      </c>
      <c r="E302" s="2">
        <f>Entwurf!F304</f>
        <v>0</v>
      </c>
      <c r="F302" s="2">
        <f>Entwurf!G304</f>
        <v>0</v>
      </c>
    </row>
    <row r="303" spans="1:2" s="2" customFormat="1" ht="11.25">
      <c r="A303" s="9" t="s">
        <v>420</v>
      </c>
      <c r="B303" s="10" t="s">
        <v>215</v>
      </c>
    </row>
    <row r="304" spans="1:6" s="2" customFormat="1" ht="11.25">
      <c r="A304" s="9" t="s">
        <v>421</v>
      </c>
      <c r="B304" s="29" t="s">
        <v>330</v>
      </c>
      <c r="C304" s="2">
        <f>Entwurf!D306</f>
        <v>23000</v>
      </c>
      <c r="D304" s="2">
        <f>Entwurf!E306</f>
        <v>23000</v>
      </c>
      <c r="E304" s="2">
        <f>Entwurf!F306</f>
        <v>23000</v>
      </c>
      <c r="F304" s="2">
        <f>Entwurf!G306</f>
        <v>23000</v>
      </c>
    </row>
    <row r="305" spans="1:6" s="2" customFormat="1" ht="11.25">
      <c r="A305" s="9" t="s">
        <v>422</v>
      </c>
      <c r="B305" s="10" t="s">
        <v>277</v>
      </c>
      <c r="C305" s="2">
        <f>Entwurf!D307</f>
        <v>5000</v>
      </c>
      <c r="D305" s="2">
        <f>Entwurf!E307</f>
        <v>100000</v>
      </c>
      <c r="E305" s="2">
        <f>Entwurf!F307</f>
        <v>100000</v>
      </c>
      <c r="F305" s="2">
        <f>Entwurf!G307</f>
        <v>100000</v>
      </c>
    </row>
    <row r="306" spans="1:6" s="2" customFormat="1" ht="11.25">
      <c r="A306" s="9" t="s">
        <v>423</v>
      </c>
      <c r="B306" s="10" t="s">
        <v>211</v>
      </c>
      <c r="C306" s="2">
        <f>Entwurf!D308</f>
        <v>25000</v>
      </c>
      <c r="D306" s="2">
        <f>Entwurf!E308</f>
        <v>25000</v>
      </c>
      <c r="E306" s="2">
        <f>Entwurf!F308</f>
        <v>25000</v>
      </c>
      <c r="F306" s="2">
        <f>Entwurf!G308</f>
        <v>25000</v>
      </c>
    </row>
    <row r="307" spans="1:2" s="2" customFormat="1" ht="11.25">
      <c r="A307" s="14"/>
      <c r="B307" s="10"/>
    </row>
    <row r="308" spans="1:2" s="2" customFormat="1" ht="11.25">
      <c r="A308" s="16" t="s">
        <v>192</v>
      </c>
      <c r="B308" s="18" t="s">
        <v>219</v>
      </c>
    </row>
    <row r="309" spans="1:6" s="2" customFormat="1" ht="11.25">
      <c r="A309" s="9" t="s">
        <v>194</v>
      </c>
      <c r="B309" s="2" t="s">
        <v>166</v>
      </c>
      <c r="C309" s="2">
        <f>Entwurf!D311</f>
        <v>0</v>
      </c>
      <c r="D309" s="2">
        <f>Entwurf!E311</f>
        <v>0</v>
      </c>
      <c r="E309" s="2">
        <f>Entwurf!F311</f>
        <v>0</v>
      </c>
      <c r="F309" s="2">
        <f>Entwurf!G311</f>
        <v>0</v>
      </c>
    </row>
    <row r="310" spans="1:6" s="2" customFormat="1" ht="11.25">
      <c r="A310" s="9" t="s">
        <v>196</v>
      </c>
      <c r="B310" s="2" t="s">
        <v>141</v>
      </c>
      <c r="C310" s="2">
        <f>Entwurf!D312</f>
        <v>0</v>
      </c>
      <c r="D310" s="2">
        <f>Entwurf!E312</f>
        <v>0</v>
      </c>
      <c r="E310" s="2">
        <f>Entwurf!F312</f>
        <v>0</v>
      </c>
      <c r="F310" s="2">
        <f>Entwurf!G312</f>
        <v>0</v>
      </c>
    </row>
    <row r="311" spans="1:6" s="2" customFormat="1" ht="11.25">
      <c r="A311" s="9" t="s">
        <v>328</v>
      </c>
      <c r="B311" s="10" t="s">
        <v>210</v>
      </c>
      <c r="C311" s="2">
        <f>Entwurf!D313</f>
        <v>0</v>
      </c>
      <c r="D311" s="2">
        <f>Entwurf!E313</f>
        <v>0</v>
      </c>
      <c r="E311" s="2">
        <f>Entwurf!F313</f>
        <v>0</v>
      </c>
      <c r="F311" s="2">
        <f>Entwurf!G313</f>
        <v>0</v>
      </c>
    </row>
    <row r="312" s="2" customFormat="1" ht="11.25">
      <c r="A312" s="14"/>
    </row>
    <row r="313" spans="1:6" s="52" customFormat="1" ht="12">
      <c r="A313" s="49" t="s">
        <v>220</v>
      </c>
      <c r="B313" s="50"/>
      <c r="C313" s="51">
        <f>SUM(C263:C310)</f>
        <v>1234000</v>
      </c>
      <c r="D313" s="51">
        <f>SUM(D263:D310)</f>
        <v>2153200</v>
      </c>
      <c r="E313" s="51">
        <f>SUM(E263:E310)</f>
        <v>2258300</v>
      </c>
      <c r="F313" s="51">
        <f>SUM(F263:F310)</f>
        <v>451300</v>
      </c>
    </row>
    <row r="314" s="2" customFormat="1" ht="11.25">
      <c r="A314" s="14"/>
    </row>
    <row r="315" s="2" customFormat="1" ht="11.25">
      <c r="A315" s="53" t="s">
        <v>221</v>
      </c>
    </row>
    <row r="316" spans="1:6" s="2" customFormat="1" ht="11.25">
      <c r="A316" s="8" t="s">
        <v>198</v>
      </c>
      <c r="C316" s="2">
        <f>SUM(C227:C230,C232:C247)</f>
        <v>612100</v>
      </c>
      <c r="D316" s="2">
        <f>SUM(D227:D230,D232:D247)</f>
        <v>2153200</v>
      </c>
      <c r="E316" s="2">
        <f>SUM(E227:E230,E232:E247)</f>
        <v>2258300</v>
      </c>
      <c r="F316" s="2">
        <f>SUM(F227:F230,F232:F247)</f>
        <v>451300</v>
      </c>
    </row>
    <row r="317" spans="1:6" s="2" customFormat="1" ht="11.25">
      <c r="A317" s="14" t="s">
        <v>222</v>
      </c>
      <c r="C317" s="43">
        <f>SUM(C270:C310)</f>
        <v>1234000</v>
      </c>
      <c r="D317" s="43">
        <f>SUM(D270:D310)</f>
        <v>1944000</v>
      </c>
      <c r="E317" s="43">
        <f>SUM(E270:E310)</f>
        <v>2014000</v>
      </c>
      <c r="F317" s="43">
        <f>SUM(F270:F310)</f>
        <v>214000</v>
      </c>
    </row>
    <row r="318" spans="1:6" s="2" customFormat="1" ht="11.25">
      <c r="A318" s="9" t="s">
        <v>223</v>
      </c>
      <c r="C318" s="2">
        <f>C316-C317</f>
        <v>-621900</v>
      </c>
      <c r="D318" s="2">
        <f>D316-D317</f>
        <v>209200</v>
      </c>
      <c r="E318" s="2">
        <f>E316-E317</f>
        <v>244300</v>
      </c>
      <c r="F318" s="2">
        <f>F316-F317</f>
        <v>237300</v>
      </c>
    </row>
    <row r="319" spans="1:6" s="2" customFormat="1" ht="11.25">
      <c r="A319" s="14"/>
      <c r="C319" s="41"/>
      <c r="D319" s="41"/>
      <c r="E319" s="41"/>
      <c r="F319" s="41"/>
    </row>
    <row r="320" spans="1:6" s="2" customFormat="1" ht="11.25">
      <c r="A320" s="8"/>
      <c r="C320" s="19"/>
      <c r="D320" s="19"/>
      <c r="E320" s="19"/>
      <c r="F320" s="19"/>
    </row>
    <row r="321" s="2" customFormat="1" ht="11.25">
      <c r="A321" s="14"/>
    </row>
    <row r="322" s="2" customFormat="1" ht="12">
      <c r="A322" s="1"/>
    </row>
    <row r="323" s="2" customFormat="1" ht="11.25">
      <c r="A323" s="14"/>
    </row>
    <row r="324" s="2" customFormat="1" ht="12">
      <c r="A324" s="3"/>
    </row>
    <row r="325" s="2" customFormat="1" ht="11.25">
      <c r="A325" s="14"/>
    </row>
    <row r="326" spans="1:6" s="4" customFormat="1" ht="12">
      <c r="A326" s="3"/>
      <c r="C326" s="5"/>
      <c r="D326" s="5"/>
      <c r="E326" s="5"/>
      <c r="F326" s="5"/>
    </row>
    <row r="327" s="2" customFormat="1" ht="11.25">
      <c r="A327" s="14"/>
    </row>
    <row r="328" spans="1:6" s="2" customFormat="1" ht="12">
      <c r="A328" s="3"/>
      <c r="B328" s="4"/>
      <c r="C328" s="4"/>
      <c r="D328" s="4"/>
      <c r="E328" s="4"/>
      <c r="F328" s="4"/>
    </row>
    <row r="329" spans="1:2" ht="12.75">
      <c r="A329" s="6"/>
      <c r="B329" s="7"/>
    </row>
    <row r="330" ht="12.75">
      <c r="A330" s="8"/>
    </row>
    <row r="331" ht="12.75">
      <c r="A331" s="8"/>
    </row>
  </sheetData>
  <printOptions horizontalCentered="1"/>
  <pageMargins left="0.3937007874015748" right="0.3937007874015748" top="0.984251968503937" bottom="0.984251968503937" header="0.41" footer="0.31496062992125984"/>
  <pageSetup horizontalDpi="300" verticalDpi="300" orientation="portrait" paperSize="9" r:id="rId1"/>
  <headerFooter alignWithMargins="0">
    <oddHeader>&amp;L&amp;9&amp;UAnlage 2 zur Drucksache 2005/FA/008-01&amp;C&amp;"Arial,Fett Kursiv"&amp;12
Mittelfristige Finanzplanung des Betriebes Abfallwirtschaft</oddHeader>
    <oddFooter>&amp;CSeite &amp;P</oddFooter>
  </headerFooter>
  <rowBreaks count="5" manualBreakCount="5">
    <brk id="61" max="255" man="1"/>
    <brk id="70" max="255" man="1"/>
    <brk id="133" max="255" man="1"/>
    <brk id="220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Landkreis Nienburg/Weser</dc:creator>
  <cp:keywords/>
  <dc:description/>
  <cp:lastModifiedBy>Imgarten</cp:lastModifiedBy>
  <cp:lastPrinted>2005-10-10T11:39:43Z</cp:lastPrinted>
  <dcterms:created xsi:type="dcterms:W3CDTF">2000-05-11T12:24:42Z</dcterms:created>
  <dcterms:modified xsi:type="dcterms:W3CDTF">2005-09-22T11:57:56Z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